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45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44525"/>
</workbook>
</file>

<file path=xl/calcChain.xml><?xml version="1.0" encoding="utf-8"?>
<calcChain xmlns="http://schemas.openxmlformats.org/spreadsheetml/2006/main">
  <c r="F28" i="1" l="1"/>
  <c r="P115" i="1"/>
  <c r="C72" i="1" l="1"/>
  <c r="I97" i="1" l="1"/>
  <c r="C97" i="1"/>
  <c r="E64" i="1"/>
  <c r="E63" i="1"/>
  <c r="K63" i="1" s="1"/>
  <c r="J63" i="1"/>
  <c r="P27" i="1"/>
  <c r="M27" i="1"/>
  <c r="I27" i="1"/>
  <c r="D51" i="1" l="1"/>
  <c r="I68" i="1"/>
  <c r="P30" i="1"/>
  <c r="F64" i="1"/>
  <c r="G64" i="1" s="1"/>
  <c r="F63" i="1"/>
  <c r="G63" i="1" s="1"/>
  <c r="Q116" i="1"/>
  <c r="N116" i="1"/>
  <c r="J116" i="1"/>
  <c r="Q115" i="1"/>
  <c r="N115" i="1"/>
  <c r="Q113" i="1"/>
  <c r="N113" i="1"/>
  <c r="J113" i="1"/>
  <c r="Q112" i="1"/>
  <c r="P112" i="1"/>
  <c r="M112" i="1"/>
  <c r="N112" i="1" s="1"/>
  <c r="I112" i="1"/>
  <c r="Q110" i="1"/>
  <c r="N110" i="1"/>
  <c r="J110" i="1"/>
  <c r="P108" i="1"/>
  <c r="M108" i="1"/>
  <c r="I108" i="1"/>
  <c r="K107" i="1"/>
  <c r="J107" i="1"/>
  <c r="Q104" i="1"/>
  <c r="N104" i="1"/>
  <c r="J104" i="1"/>
  <c r="P103" i="1"/>
  <c r="M103" i="1"/>
  <c r="I103" i="1"/>
  <c r="K103" i="1" s="1"/>
  <c r="Q101" i="1"/>
  <c r="N101" i="1"/>
  <c r="J101" i="1"/>
  <c r="Q100" i="1"/>
  <c r="N100" i="1"/>
  <c r="J100" i="1"/>
  <c r="Q98" i="1"/>
  <c r="N98" i="1"/>
  <c r="J98" i="1"/>
  <c r="P97" i="1"/>
  <c r="M97" i="1"/>
  <c r="Q86" i="1"/>
  <c r="N86" i="1"/>
  <c r="J86" i="1"/>
  <c r="Q83" i="1"/>
  <c r="N83" i="1"/>
  <c r="J83" i="1"/>
  <c r="P82" i="1"/>
  <c r="M82" i="1"/>
  <c r="I82" i="1"/>
  <c r="Q81" i="1"/>
  <c r="N81" i="1"/>
  <c r="J81" i="1"/>
  <c r="N79" i="1"/>
  <c r="J79" i="1"/>
  <c r="Q78" i="1"/>
  <c r="Q75" i="1"/>
  <c r="N75" i="1"/>
  <c r="J75" i="1"/>
  <c r="Q74" i="1"/>
  <c r="N74" i="1"/>
  <c r="J74" i="1"/>
  <c r="Q73" i="1"/>
  <c r="N73" i="1"/>
  <c r="J73" i="1"/>
  <c r="P72" i="1"/>
  <c r="M72" i="1"/>
  <c r="I72" i="1"/>
  <c r="Q63" i="1"/>
  <c r="N63" i="1"/>
  <c r="P62" i="1"/>
  <c r="M62" i="1"/>
  <c r="I62" i="1"/>
  <c r="Q58" i="1"/>
  <c r="N58" i="1"/>
  <c r="J58" i="1"/>
  <c r="J57" i="1"/>
  <c r="Q54" i="1"/>
  <c r="N54" i="1"/>
  <c r="J54" i="1"/>
  <c r="P51" i="1"/>
  <c r="M51" i="1"/>
  <c r="I51" i="1"/>
  <c r="Q48" i="1"/>
  <c r="N48" i="1"/>
  <c r="J48" i="1"/>
  <c r="Q46" i="1"/>
  <c r="N46" i="1"/>
  <c r="J46" i="1"/>
  <c r="P45" i="1"/>
  <c r="M45" i="1"/>
  <c r="I45" i="1"/>
  <c r="Q40" i="1"/>
  <c r="N40" i="1"/>
  <c r="J40" i="1"/>
  <c r="Q38" i="1"/>
  <c r="N38" i="1"/>
  <c r="J38" i="1"/>
  <c r="Q35" i="1"/>
  <c r="N35" i="1"/>
  <c r="J35" i="1"/>
  <c r="N34" i="1"/>
  <c r="Q33" i="1"/>
  <c r="N33" i="1"/>
  <c r="J33" i="1"/>
  <c r="Q31" i="1"/>
  <c r="N31" i="1"/>
  <c r="J31" i="1"/>
  <c r="M30" i="1"/>
  <c r="I30" i="1"/>
  <c r="Q27" i="1"/>
  <c r="Q26" i="1"/>
  <c r="R26" i="1" s="1"/>
  <c r="N26" i="1"/>
  <c r="J26" i="1"/>
  <c r="Q25" i="1"/>
  <c r="N25" i="1"/>
  <c r="J25" i="1"/>
  <c r="Q24" i="1"/>
  <c r="N24" i="1"/>
  <c r="K24" i="1"/>
  <c r="Q20" i="1"/>
  <c r="N20" i="1"/>
  <c r="J20" i="1"/>
  <c r="Q19" i="1"/>
  <c r="N19" i="1"/>
  <c r="J19" i="1"/>
  <c r="Q18" i="1"/>
  <c r="N18" i="1"/>
  <c r="J18" i="1"/>
  <c r="Q15" i="1"/>
  <c r="N15" i="1"/>
  <c r="J15" i="1"/>
  <c r="Q14" i="1"/>
  <c r="N14" i="1"/>
  <c r="J14" i="1"/>
  <c r="Q13" i="1"/>
  <c r="N13" i="1"/>
  <c r="J13" i="1"/>
  <c r="Q12" i="1"/>
  <c r="N12" i="1"/>
  <c r="J12" i="1"/>
  <c r="Q11" i="1"/>
  <c r="N11" i="1"/>
  <c r="J11" i="1"/>
  <c r="Q10" i="1"/>
  <c r="N10" i="1"/>
  <c r="J10" i="1"/>
  <c r="Q8" i="1"/>
  <c r="N8" i="1"/>
  <c r="J8" i="1"/>
  <c r="Q6" i="1"/>
  <c r="N6" i="1"/>
  <c r="J6" i="1"/>
  <c r="Q5" i="1"/>
  <c r="N5" i="1"/>
  <c r="J5" i="1"/>
  <c r="Q4" i="1"/>
  <c r="N4" i="1"/>
  <c r="J4" i="1"/>
  <c r="Q103" i="1" l="1"/>
  <c r="Q82" i="1"/>
  <c r="Q97" i="1"/>
  <c r="N103" i="1"/>
  <c r="Q108" i="1"/>
  <c r="Q62" i="1"/>
  <c r="N62" i="1"/>
  <c r="N45" i="1"/>
  <c r="Q45" i="1"/>
  <c r="Q30" i="1"/>
  <c r="N72" i="1"/>
  <c r="N51" i="1"/>
  <c r="N30" i="1"/>
  <c r="N27" i="1"/>
  <c r="Q51" i="1"/>
  <c r="N108" i="1"/>
  <c r="N82" i="1"/>
  <c r="Q72" i="1"/>
  <c r="N97" i="1"/>
  <c r="D62" i="1"/>
  <c r="F62" i="1" l="1"/>
  <c r="C103" i="1" l="1"/>
  <c r="J103" i="1" s="1"/>
  <c r="C45" i="1"/>
  <c r="J45" i="1" s="1"/>
  <c r="D20" i="1"/>
  <c r="D27" i="1" s="1"/>
  <c r="G28" i="1" l="1"/>
  <c r="E28" i="1"/>
  <c r="R116" i="1"/>
  <c r="R115" i="1"/>
  <c r="R113" i="1"/>
  <c r="R112" i="1"/>
  <c r="R110" i="1"/>
  <c r="R104" i="1"/>
  <c r="R101" i="1"/>
  <c r="R100" i="1"/>
  <c r="R98" i="1"/>
  <c r="R86" i="1"/>
  <c r="R83" i="1"/>
  <c r="R81" i="1"/>
  <c r="R78" i="1"/>
  <c r="R75" i="1"/>
  <c r="R74" i="1"/>
  <c r="R73" i="1"/>
  <c r="R63" i="1"/>
  <c r="R62" i="1"/>
  <c r="R58" i="1"/>
  <c r="R54" i="1"/>
  <c r="R48" i="1"/>
  <c r="R46" i="1"/>
  <c r="R40" i="1"/>
  <c r="R38" i="1"/>
  <c r="R35" i="1"/>
  <c r="R33" i="1"/>
  <c r="R31" i="1"/>
  <c r="R82" i="1"/>
  <c r="R45" i="1"/>
  <c r="R30" i="1"/>
  <c r="R25" i="1"/>
  <c r="R24" i="1"/>
  <c r="R20" i="1"/>
  <c r="R19" i="1"/>
  <c r="R18" i="1"/>
  <c r="R15" i="1"/>
  <c r="R14" i="1"/>
  <c r="R13" i="1"/>
  <c r="R12" i="1"/>
  <c r="R11" i="1"/>
  <c r="R10" i="1"/>
  <c r="R8" i="1"/>
  <c r="R6" i="1"/>
  <c r="R5" i="1"/>
  <c r="R4" i="1"/>
  <c r="F118" i="1"/>
  <c r="G118" i="1" s="1"/>
  <c r="F116" i="1"/>
  <c r="G116" i="1" s="1"/>
  <c r="F113" i="1"/>
  <c r="G113" i="1" s="1"/>
  <c r="F110" i="1"/>
  <c r="G110" i="1" s="1"/>
  <c r="F104" i="1"/>
  <c r="G104" i="1" s="1"/>
  <c r="F101" i="1"/>
  <c r="F100" i="1"/>
  <c r="G100" i="1" s="1"/>
  <c r="F98" i="1"/>
  <c r="G98" i="1" s="1"/>
  <c r="F86" i="1"/>
  <c r="G86" i="1" s="1"/>
  <c r="F83" i="1"/>
  <c r="G83" i="1" s="1"/>
  <c r="F81" i="1"/>
  <c r="F79" i="1"/>
  <c r="F75" i="1"/>
  <c r="F74" i="1"/>
  <c r="G74" i="1" s="1"/>
  <c r="F73" i="1"/>
  <c r="G73" i="1" s="1"/>
  <c r="F58" i="1"/>
  <c r="F57" i="1"/>
  <c r="G57" i="1" s="1"/>
  <c r="F54" i="1"/>
  <c r="F48" i="1"/>
  <c r="F46" i="1"/>
  <c r="F40" i="1"/>
  <c r="F38" i="1"/>
  <c r="G38" i="1" s="1"/>
  <c r="F35" i="1"/>
  <c r="F33" i="1"/>
  <c r="G33" i="1" s="1"/>
  <c r="F31" i="1"/>
  <c r="E118" i="1"/>
  <c r="E116" i="1"/>
  <c r="K116" i="1" s="1"/>
  <c r="E113" i="1"/>
  <c r="K113" i="1" s="1"/>
  <c r="E110" i="1"/>
  <c r="K110" i="1" s="1"/>
  <c r="E104" i="1"/>
  <c r="K104" i="1" s="1"/>
  <c r="E101" i="1"/>
  <c r="K101" i="1" s="1"/>
  <c r="E100" i="1"/>
  <c r="K100" i="1" s="1"/>
  <c r="E98" i="1"/>
  <c r="K98" i="1" s="1"/>
  <c r="E86" i="1"/>
  <c r="K86" i="1" s="1"/>
  <c r="E83" i="1"/>
  <c r="K83" i="1" s="1"/>
  <c r="E81" i="1"/>
  <c r="K81" i="1" s="1"/>
  <c r="E79" i="1"/>
  <c r="K79" i="1" s="1"/>
  <c r="E75" i="1"/>
  <c r="K75" i="1" s="1"/>
  <c r="E74" i="1"/>
  <c r="K74" i="1" s="1"/>
  <c r="E73" i="1"/>
  <c r="K73" i="1" s="1"/>
  <c r="E58" i="1"/>
  <c r="K58" i="1" s="1"/>
  <c r="E57" i="1"/>
  <c r="K57" i="1" s="1"/>
  <c r="E54" i="1"/>
  <c r="K54" i="1" s="1"/>
  <c r="E48" i="1"/>
  <c r="K48" i="1" s="1"/>
  <c r="E47" i="1"/>
  <c r="E46" i="1"/>
  <c r="K46" i="1" s="1"/>
  <c r="E40" i="1"/>
  <c r="K40" i="1" s="1"/>
  <c r="E38" i="1"/>
  <c r="K38" i="1" s="1"/>
  <c r="E35" i="1"/>
  <c r="K35" i="1" s="1"/>
  <c r="E33" i="1"/>
  <c r="K33" i="1" s="1"/>
  <c r="E31" i="1"/>
  <c r="K31" i="1" s="1"/>
  <c r="C115" i="1"/>
  <c r="J115" i="1" s="1"/>
  <c r="C112" i="1"/>
  <c r="C108" i="1"/>
  <c r="J108" i="1" s="1"/>
  <c r="J97" i="1"/>
  <c r="C82" i="1"/>
  <c r="J82" i="1" s="1"/>
  <c r="J72" i="1"/>
  <c r="C68" i="1"/>
  <c r="C62" i="1"/>
  <c r="C51" i="1"/>
  <c r="J51" i="1" s="1"/>
  <c r="C30" i="1"/>
  <c r="D115" i="1"/>
  <c r="D112" i="1"/>
  <c r="F112" i="1" s="1"/>
  <c r="D108" i="1"/>
  <c r="F108" i="1" s="1"/>
  <c r="D103" i="1"/>
  <c r="D97" i="1"/>
  <c r="F97" i="1" s="1"/>
  <c r="D82" i="1"/>
  <c r="F82" i="1" s="1"/>
  <c r="D72" i="1"/>
  <c r="F72" i="1" s="1"/>
  <c r="F51" i="1"/>
  <c r="D45" i="1"/>
  <c r="E45" i="1" s="1"/>
  <c r="K45" i="1" s="1"/>
  <c r="D30" i="1"/>
  <c r="F26" i="1"/>
  <c r="F25" i="1"/>
  <c r="F24" i="1"/>
  <c r="F23" i="1"/>
  <c r="F22" i="1"/>
  <c r="F21" i="1"/>
  <c r="F20" i="1"/>
  <c r="F19" i="1"/>
  <c r="F18" i="1"/>
  <c r="F17" i="1"/>
  <c r="F16" i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F8" i="1"/>
  <c r="F7" i="1"/>
  <c r="F6" i="1"/>
  <c r="F5" i="1"/>
  <c r="G5" i="1" s="1"/>
  <c r="F4" i="1"/>
  <c r="E26" i="1"/>
  <c r="K26" i="1" s="1"/>
  <c r="E25" i="1"/>
  <c r="K25" i="1" s="1"/>
  <c r="E20" i="1"/>
  <c r="K20" i="1" s="1"/>
  <c r="E19" i="1"/>
  <c r="K19" i="1" s="1"/>
  <c r="E18" i="1"/>
  <c r="K18" i="1" s="1"/>
  <c r="E15" i="1"/>
  <c r="K15" i="1" s="1"/>
  <c r="E14" i="1"/>
  <c r="K14" i="1" s="1"/>
  <c r="E13" i="1"/>
  <c r="K13" i="1" s="1"/>
  <c r="E12" i="1"/>
  <c r="K12" i="1" s="1"/>
  <c r="E11" i="1"/>
  <c r="K11" i="1" s="1"/>
  <c r="E10" i="1"/>
  <c r="K10" i="1" s="1"/>
  <c r="E8" i="1"/>
  <c r="K8" i="1" s="1"/>
  <c r="E6" i="1"/>
  <c r="K6" i="1" s="1"/>
  <c r="E5" i="1"/>
  <c r="K5" i="1" s="1"/>
  <c r="E4" i="1"/>
  <c r="K4" i="1" s="1"/>
  <c r="C27" i="1"/>
  <c r="J27" i="1" s="1"/>
  <c r="E112" i="1" l="1"/>
  <c r="K112" i="1" s="1"/>
  <c r="J112" i="1"/>
  <c r="G4" i="1"/>
  <c r="F27" i="1"/>
  <c r="J62" i="1"/>
  <c r="E62" i="1"/>
  <c r="K62" i="1" s="1"/>
  <c r="G62" i="1"/>
  <c r="G30" i="1"/>
  <c r="J30" i="1"/>
  <c r="G108" i="1"/>
  <c r="R108" i="1"/>
  <c r="G25" i="1"/>
  <c r="G18" i="1"/>
  <c r="G101" i="1"/>
  <c r="G75" i="1"/>
  <c r="G48" i="1"/>
  <c r="G35" i="1"/>
  <c r="R27" i="1"/>
  <c r="R103" i="1"/>
  <c r="R97" i="1"/>
  <c r="R72" i="1"/>
  <c r="R51" i="1"/>
  <c r="F115" i="1"/>
  <c r="E115" i="1"/>
  <c r="K115" i="1" s="1"/>
  <c r="F103" i="1"/>
  <c r="G97" i="1"/>
  <c r="G82" i="1"/>
  <c r="G81" i="1"/>
  <c r="G79" i="1"/>
  <c r="E72" i="1"/>
  <c r="K72" i="1" s="1"/>
  <c r="G58" i="1"/>
  <c r="G51" i="1"/>
  <c r="G54" i="1"/>
  <c r="F45" i="1"/>
  <c r="G46" i="1"/>
  <c r="G40" i="1"/>
  <c r="G31" i="1"/>
  <c r="G112" i="1"/>
  <c r="E108" i="1"/>
  <c r="K108" i="1" s="1"/>
  <c r="E97" i="1"/>
  <c r="K97" i="1" s="1"/>
  <c r="E82" i="1"/>
  <c r="K82" i="1" s="1"/>
  <c r="G72" i="1"/>
  <c r="E51" i="1"/>
  <c r="K51" i="1" s="1"/>
  <c r="G45" i="1"/>
  <c r="E30" i="1"/>
  <c r="K30" i="1" s="1"/>
  <c r="G20" i="1"/>
  <c r="G19" i="1"/>
  <c r="G8" i="1"/>
  <c r="G6" i="1"/>
  <c r="E27" i="1"/>
  <c r="K27" i="1" s="1"/>
  <c r="G115" i="1" l="1"/>
  <c r="G103" i="1"/>
  <c r="G27" i="1"/>
</calcChain>
</file>

<file path=xl/sharedStrings.xml><?xml version="1.0" encoding="utf-8"?>
<sst xmlns="http://schemas.openxmlformats.org/spreadsheetml/2006/main" count="237" uniqueCount="232">
  <si>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</si>
  <si>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</si>
  <si>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</si>
  <si>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</si>
  <si>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</si>
  <si>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</si>
  <si>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</si>
  <si>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</si>
  <si>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</si>
  <si>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</si>
  <si>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</si>
  <si>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</si>
  <si>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</si>
  <si>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</si>
  <si>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</si>
  <si>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</si>
  <si>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</si>
  <si>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</si>
  <si>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</si>
  <si>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</si>
  <si>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</si>
  <si>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</si>
  <si>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</si>
  <si>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</si>
  <si>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</si>
  <si>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</si>
  <si>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</si>
  <si>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</si>
  <si>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</si>
  <si>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</si>
  <si>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</si>
  <si>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</si>
  <si>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</si>
  <si>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</si>
  <si>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</si>
  <si>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</si>
  <si>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</si>
  <si>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</si>
  <si>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</si>
  <si>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</si>
  <si>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</si>
  <si>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</si>
  <si>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</si>
  <si>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</si>
  <si>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</si>
  <si>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</si>
  <si>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</si>
  <si>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</si>
  <si>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</si>
  <si>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</si>
  <si>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</si>
  <si>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</si>
  <si>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</si>
  <si>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</si>
  <si>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</si>
  <si>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</si>
  <si>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</si>
  <si>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</si>
  <si>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</si>
  <si>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</si>
  <si>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</si>
  <si>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</si>
  <si>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</si>
  <si>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</si>
  <si>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</si>
  <si>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</si>
  <si>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</si>
  <si>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</si>
  <si>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</si>
  <si>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</si>
  <si>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</si>
  <si>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</si>
  <si>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</si>
  <si>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</si>
  <si>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</si>
  <si>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</si>
  <si>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</si>
  <si>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</si>
  <si>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</si>
  <si>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</si>
  <si>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</si>
  <si>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</si>
  <si>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</si>
  <si>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</si>
  <si>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</si>
  <si>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</si>
  <si>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</si>
  <si>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</si>
  <si>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</si>
  <si>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</si>
  <si>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</si>
  <si>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</si>
  <si>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</si>
  <si>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</si>
  <si>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</si>
  <si>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</si>
  <si>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</si>
  <si>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</si>
  <si>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</si>
  <si>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</si>
  <si>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</si>
  <si>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</si>
  <si>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</si>
  <si>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</si>
  <si>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</si>
  <si>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</si>
  <si>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</si>
  <si>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</si>
  <si>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</si>
  <si>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</si>
  <si>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</si>
  <si>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</si>
  <si>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</si>
  <si>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</si>
  <si>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</si>
  <si>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</si>
  <si>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</si>
  <si>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</si>
  <si>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</si>
  <si>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</si>
  <si>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</si>
  <si>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</si>
  <si>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</si>
  <si>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</si>
  <si>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</si>
  <si>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</si>
  <si>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</si>
  <si>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</si>
  <si>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</si>
  <si>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</si>
  <si>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</si>
  <si>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</si>
  <si>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</si>
  <si>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</si>
  <si>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</si>
  <si>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</si>
  <si>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</si>
  <si>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</si>
  <si>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</si>
  <si>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</si>
  <si>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</si>
  <si>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</si>
  <si>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</si>
  <si>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</si>
  <si>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</si>
  <si>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</si>
  <si>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</si>
  <si>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</si>
  <si>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</si>
  <si>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</si>
  <si>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</si>
  <si>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</si>
  <si>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</si>
  <si>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</si>
  <si>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</si>
  <si>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</si>
  <si>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</si>
  <si>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</si>
  <si>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</si>
  <si>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</si>
  <si>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</si>
  <si>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</si>
  <si>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</si>
  <si>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</si>
  <si>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</si>
  <si>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</si>
  <si>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</si>
  <si>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</si>
  <si>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</si>
  <si>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</si>
  <si>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</si>
  <si>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</si>
  <si>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</si>
  <si>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</si>
  <si>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</si>
  <si>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</si>
  <si>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</si>
  <si>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</si>
  <si>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</si>
  <si>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</si>
  <si>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</si>
  <si>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</si>
  <si>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</si>
  <si>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</si>
  <si>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</si>
  <si>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</si>
  <si>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</si>
  <si>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</si>
  <si>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</si>
  <si>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</si>
  <si>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</si>
  <si>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</si>
  <si>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</si>
  <si>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</si>
  <si>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</si>
  <si>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</si>
  <si>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</si>
  <si>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</si>
  <si>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</si>
  <si>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</si>
  <si>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</si>
  <si>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</si>
  <si>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</si>
  <si>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</si>
  <si>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</si>
  <si>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</si>
  <si>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</si>
  <si>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</si>
  <si>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</si>
  <si>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</si>
  <si>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</si>
  <si>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</si>
  <si>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</si>
  <si>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</si>
  <si>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</si>
  <si>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</si>
  <si>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</si>
  <si>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</si>
  <si>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</si>
  <si>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</si>
  <si>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</si>
  <si>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Параметры бюджета Ельниковского района  по видам расходов, разделам, подразделам</t>
  </si>
  <si>
    <t>Параметры бюджета 
на 2026 год</t>
  </si>
  <si>
    <t>Параметры бюджета 
на 2027 год</t>
  </si>
  <si>
    <t>Темп роста показателей на 2027 год к уровню 2026 года, %</t>
  </si>
  <si>
    <t>Исполнение бюджета  за 2024 год</t>
  </si>
  <si>
    <t>Уточненный бюджет на 2025 год по состоянию на 1 октября 2025 года</t>
  </si>
  <si>
    <t>Оценка исполнения бюджета  в 2025 году</t>
  </si>
  <si>
    <t>Темп роста показателей на 2026 год к уточненному бюджету 2025 года, %</t>
  </si>
  <si>
    <t>Темп роста показателей на 2026 год к оценке 2025 года, %</t>
  </si>
  <si>
    <t>Параметры бюджета 
на 2028 год</t>
  </si>
  <si>
    <t>Темп роста показателей на 2028 год к уровню 2027 года,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</si>
</sst>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  <font>
      <sz val="11"/>
      <name val="Tahoma"/>
      <family val="2"/>
    </font>
    <font>
      <sz val="11"/>
      <color theme="1"/>
      <name val="Times New Roman Cyr"/>
      <charset val="204"/>
    </font>
    <font>
      <i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5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5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5" fontId="18" fillId="0" borderId="1" xfId="0" applyNumberFormat="1" applyFont="1" applyFill="1" applyBorder="1" applyAlignment="1" applyProtection="1">
      <alignment horizontal="right" vertical="center" wrapText="1"/>
    </xf>
    <xf numFmtId="165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horizontal="center"/>
    </xf>
    <xf numFmtId="165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5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26" fillId="0" borderId="1" xfId="0" applyNumberFormat="1" applyFont="1" applyFill="1" applyBorder="1" applyAlignment="1" applyProtection="1">
      <alignment horizontal="right" vertical="center" wrapText="1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1" xfId="0" applyNumberFormat="1" applyFont="1" applyFill="1" applyBorder="1" applyAlignment="1">
      <alignment wrapText="1"/>
    </xf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5" fontId="21" fillId="6" borderId="1" xfId="0" applyNumberFormat="1" applyFont="1" applyFill="1" applyBorder="1"/>
    <xf numFmtId="165" fontId="16" fillId="0" borderId="1" xfId="0" applyNumberFormat="1" applyFont="1" applyFill="1" applyBorder="1" applyAlignment="1">
      <alignment horizontal="justify" vertical="center" wrapText="1"/>
    </xf>
    <xf numFmtId="165" fontId="16" fillId="0" borderId="1" xfId="0" applyNumberFormat="1" applyFont="1" applyFill="1" applyBorder="1"/>
    <xf numFmtId="165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 applyProtection="1">
      <alignment horizontal="right" vertical="center" wrapText="1"/>
    </xf>
    <xf numFmtId="165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5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5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5" fontId="18" fillId="6" borderId="1" xfId="0" applyNumberFormat="1" applyFont="1" applyFill="1" applyBorder="1" applyAlignment="1" applyProtection="1">
      <alignment horizontal="right" vertical="center" wrapText="1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5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164" fontId="27" fillId="0" borderId="1" xfId="51" applyNumberFormat="1" applyFont="1" applyBorder="1" applyAlignment="1">
      <alignment wrapText="1"/>
    </xf>
    <xf numFmtId="165" fontId="18" fillId="5" borderId="1" xfId="0" applyNumberFormat="1" applyFont="1" applyFill="1" applyBorder="1" applyAlignment="1" applyProtection="1">
      <alignment vertical="center"/>
    </xf>
    <xf numFmtId="165" fontId="28" fillId="5" borderId="1" xfId="0" applyNumberFormat="1" applyFont="1" applyFill="1" applyBorder="1" applyAlignment="1" applyProtection="1">
      <alignment vertical="center"/>
    </xf>
    <xf numFmtId="165" fontId="18" fillId="0" borderId="1" xfId="0" applyNumberFormat="1" applyFont="1" applyFill="1" applyBorder="1" applyAlignment="1" applyProtection="1">
      <alignment vertical="center"/>
    </xf>
    <xf numFmtId="165" fontId="8" fillId="0" borderId="6" xfId="0" applyNumberFormat="1" applyFont="1" applyFill="1" applyBorder="1" applyAlignment="1">
      <alignment horizontal="right" wrapText="1"/>
    </xf>
    <xf numFmtId="165" fontId="18" fillId="7" borderId="1" xfId="0" applyNumberFormat="1" applyFont="1" applyFill="1" applyBorder="1" applyAlignment="1" applyProtection="1">
      <alignment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2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0"/>
  <sheetViews>
    <sheetView tabSelected="1" view="pageBreakPreview" zoomScale="70" zoomScaleNormal="80" zoomScaleSheetLayoutView="70" workbookViewId="0">
      <pane xSplit="2" ySplit="3" topLeftCell="G28" activePane="bottomRight" state="frozen"/>
      <selection pane="topRight" activeCell="C1" sqref="C1"/>
      <selection pane="bottomLeft" activeCell="A6" sqref="A6"/>
      <selection pane="bottomRight" activeCell="P28" sqref="P28"/>
    </sheetView>
  </sheetViews>
  <sheetFormatPr defaultRowHeight="15" x14ac:dyDescent="0.2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6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 x14ac:dyDescent="0.3">
      <c r="A1" s="3"/>
      <c r="B1" s="99" t="s">
        <v>221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" t="s">
        <v>16</v>
      </c>
    </row>
    <row r="2" spans="1:19" ht="22.5" customHeight="1" x14ac:dyDescent="0.25">
      <c r="A2" s="3"/>
      <c r="B2" s="5"/>
      <c r="C2" s="5"/>
      <c r="D2" s="98"/>
      <c r="E2" s="98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94.5" x14ac:dyDescent="0.25">
      <c r="A3" s="10" t="s">
        <v>204</v>
      </c>
      <c r="B3" s="11" t="s">
        <v>201</v>
      </c>
      <c r="C3" s="7" t="s">
        <v>225</v>
      </c>
      <c r="D3" s="8" t="s">
        <v>226</v>
      </c>
      <c r="E3" s="8" t="s">
        <v>3</v>
      </c>
      <c r="F3" s="8" t="s">
        <v>227</v>
      </c>
      <c r="G3" s="8" t="s">
        <v>4</v>
      </c>
      <c r="H3" s="13" t="s">
        <v>217</v>
      </c>
      <c r="I3" s="8" t="s">
        <v>222</v>
      </c>
      <c r="J3" s="13" t="s">
        <v>228</v>
      </c>
      <c r="K3" s="8" t="s">
        <v>229</v>
      </c>
      <c r="L3" s="12" t="s">
        <v>217</v>
      </c>
      <c r="M3" s="12" t="s">
        <v>223</v>
      </c>
      <c r="N3" s="14" t="s">
        <v>224</v>
      </c>
      <c r="O3" s="12" t="s">
        <v>217</v>
      </c>
      <c r="P3" s="12" t="s">
        <v>230</v>
      </c>
      <c r="Q3" s="14" t="s">
        <v>231</v>
      </c>
      <c r="R3" s="12" t="s">
        <v>217</v>
      </c>
      <c r="S3" s="12" t="s">
        <v>217</v>
      </c>
    </row>
    <row r="4" spans="1:19" s="34" customFormat="1" ht="132" x14ac:dyDescent="0.25">
      <c r="A4" s="26" t="s">
        <v>193</v>
      </c>
      <c r="B4" s="27" t="s">
        <v>189</v>
      </c>
      <c r="C4" s="57">
        <v>183956.7</v>
      </c>
      <c r="D4" s="58">
        <v>212953.1</v>
      </c>
      <c r="E4" s="59">
        <f>D4/C4*100</f>
        <v>115.76262239972776</v>
      </c>
      <c r="F4" s="58">
        <f>D4</f>
        <v>212953.1</v>
      </c>
      <c r="G4" s="59">
        <f>F4/C4*100</f>
        <v>115.76262239972776</v>
      </c>
      <c r="H4" s="8"/>
      <c r="I4" s="55">
        <v>206233.8</v>
      </c>
      <c r="J4" s="59">
        <f>I4/C4*100</f>
        <v>112.10996935691931</v>
      </c>
      <c r="K4" s="59">
        <f>I4/E4*100</f>
        <v>178152.32216135852</v>
      </c>
      <c r="L4" s="28"/>
      <c r="M4" s="55">
        <v>199775.6</v>
      </c>
      <c r="N4" s="55">
        <f>M4/I4*100</f>
        <v>96.868505550496579</v>
      </c>
      <c r="O4" s="55"/>
      <c r="P4" s="55">
        <v>214282.3</v>
      </c>
      <c r="Q4" s="55">
        <f>P4/M4*100</f>
        <v>107.26149740008289</v>
      </c>
      <c r="R4" s="55">
        <f>Q4/N4*100</f>
        <v>110.72896891566944</v>
      </c>
      <c r="S4" s="8"/>
    </row>
    <row r="5" spans="1:19" s="34" customFormat="1" ht="15.75" x14ac:dyDescent="0.25">
      <c r="A5" s="26" t="s">
        <v>190</v>
      </c>
      <c r="B5" s="27" t="s">
        <v>172</v>
      </c>
      <c r="C5" s="93">
        <v>28531.200000000001</v>
      </c>
      <c r="D5" s="93">
        <v>35998.400000000001</v>
      </c>
      <c r="E5" s="59">
        <f>D5/C5*100</f>
        <v>126.17205024674743</v>
      </c>
      <c r="F5" s="58">
        <f t="shared" ref="F5:F26" si="0">D5</f>
        <v>35998.400000000001</v>
      </c>
      <c r="G5" s="59">
        <f>F5/C5*100</f>
        <v>126.17205024674743</v>
      </c>
      <c r="H5" s="8"/>
      <c r="I5" s="66">
        <v>25723.3</v>
      </c>
      <c r="J5" s="59">
        <f t="shared" ref="J5:J6" si="1">I5/C5*100</f>
        <v>90.15849315836698</v>
      </c>
      <c r="K5" s="59">
        <f t="shared" ref="K5:K6" si="2">I5/E5*100</f>
        <v>20387.478803502374</v>
      </c>
      <c r="L5" s="8"/>
      <c r="M5" s="66">
        <v>21226.7</v>
      </c>
      <c r="N5" s="55">
        <f t="shared" ref="N5:N6" si="3">M5/I5*100</f>
        <v>82.519350161137965</v>
      </c>
      <c r="O5" s="63"/>
      <c r="P5" s="66">
        <v>21226.7</v>
      </c>
      <c r="Q5" s="55">
        <f t="shared" ref="Q5:Q6" si="4">P5/M5*100</f>
        <v>100</v>
      </c>
      <c r="R5" s="55">
        <f t="shared" ref="R5:R27" si="5">Q5/N5*100</f>
        <v>121.18369788992165</v>
      </c>
      <c r="S5" s="8"/>
    </row>
    <row r="6" spans="1:19" s="34" customFormat="1" ht="72" x14ac:dyDescent="0.25">
      <c r="A6" s="26" t="s">
        <v>191</v>
      </c>
      <c r="B6" s="27" t="s">
        <v>173</v>
      </c>
      <c r="C6" s="93">
        <v>147220.70000000001</v>
      </c>
      <c r="D6" s="93">
        <v>167897.4</v>
      </c>
      <c r="E6" s="59">
        <f>D6/C6*100</f>
        <v>114.04469616025463</v>
      </c>
      <c r="F6" s="58">
        <f t="shared" si="0"/>
        <v>167897.4</v>
      </c>
      <c r="G6" s="59">
        <f>F6/C6*100</f>
        <v>114.04469616025463</v>
      </c>
      <c r="H6" s="8"/>
      <c r="I6" s="55">
        <v>156723</v>
      </c>
      <c r="J6" s="59">
        <f t="shared" si="1"/>
        <v>106.45445918950256</v>
      </c>
      <c r="K6" s="59">
        <f t="shared" si="2"/>
        <v>137422.43635756124</v>
      </c>
      <c r="L6" s="30"/>
      <c r="M6" s="55">
        <v>168148.9</v>
      </c>
      <c r="N6" s="55">
        <f t="shared" si="3"/>
        <v>107.29050617969283</v>
      </c>
      <c r="O6" s="55"/>
      <c r="P6" s="55">
        <v>160148.9</v>
      </c>
      <c r="Q6" s="55">
        <f t="shared" si="4"/>
        <v>95.242312022261217</v>
      </c>
      <c r="R6" s="55">
        <f t="shared" si="5"/>
        <v>88.770493693772877</v>
      </c>
      <c r="S6" s="8"/>
    </row>
    <row r="7" spans="1:19" s="34" customFormat="1" ht="15.75" x14ac:dyDescent="0.25">
      <c r="A7" s="26">
        <v>340</v>
      </c>
      <c r="B7" s="27" t="s">
        <v>175</v>
      </c>
      <c r="C7" s="57"/>
      <c r="D7" s="58"/>
      <c r="E7" s="59"/>
      <c r="F7" s="58">
        <f t="shared" si="0"/>
        <v>0</v>
      </c>
      <c r="G7" s="59"/>
      <c r="H7" s="8"/>
      <c r="I7" s="55"/>
      <c r="J7" s="59"/>
      <c r="K7" s="59"/>
      <c r="L7" s="30"/>
      <c r="M7" s="55"/>
      <c r="N7" s="55"/>
      <c r="O7" s="55"/>
      <c r="P7" s="55"/>
      <c r="Q7" s="55"/>
      <c r="R7" s="55"/>
      <c r="S7" s="8"/>
    </row>
    <row r="8" spans="1:19" s="34" customFormat="1" ht="15.75" x14ac:dyDescent="0.25">
      <c r="A8" s="31" t="s">
        <v>192</v>
      </c>
      <c r="B8" s="27" t="s">
        <v>174</v>
      </c>
      <c r="C8" s="93">
        <v>3249.1</v>
      </c>
      <c r="D8" s="93">
        <v>4452.7</v>
      </c>
      <c r="E8" s="59">
        <f>D8/C8*100</f>
        <v>137.04410452125205</v>
      </c>
      <c r="F8" s="58">
        <f t="shared" si="0"/>
        <v>4452.7</v>
      </c>
      <c r="G8" s="59">
        <f>F8/C8*100</f>
        <v>137.04410452125205</v>
      </c>
      <c r="H8" s="8"/>
      <c r="I8" s="55">
        <v>4452.7</v>
      </c>
      <c r="J8" s="59">
        <f t="shared" ref="J8" si="6">I8/C8*100</f>
        <v>137.04410452125205</v>
      </c>
      <c r="K8" s="59">
        <f t="shared" ref="K8" si="7">I8/E8*100</f>
        <v>3249.0999999999995</v>
      </c>
      <c r="L8" s="8"/>
      <c r="M8" s="55">
        <v>3554</v>
      </c>
      <c r="N8" s="55">
        <f t="shared" ref="N8" si="8">M8/I8*100</f>
        <v>79.816740404698265</v>
      </c>
      <c r="O8" s="55"/>
      <c r="P8" s="55">
        <v>3655</v>
      </c>
      <c r="Q8" s="55">
        <f t="shared" ref="Q8" si="9">P8/M8*100</f>
        <v>102.84186831738886</v>
      </c>
      <c r="R8" s="55">
        <f t="shared" si="5"/>
        <v>128.84749213754569</v>
      </c>
      <c r="S8" s="8"/>
    </row>
    <row r="9" spans="1:19" s="34" customFormat="1" ht="30" x14ac:dyDescent="0.25">
      <c r="A9" s="26" t="s">
        <v>194</v>
      </c>
      <c r="B9" s="27" t="s">
        <v>176</v>
      </c>
      <c r="C9" s="57"/>
      <c r="D9" s="58"/>
      <c r="E9" s="59"/>
      <c r="F9" s="58">
        <f t="shared" si="0"/>
        <v>0</v>
      </c>
      <c r="G9" s="59"/>
      <c r="H9" s="8"/>
      <c r="I9" s="55"/>
      <c r="J9" s="59"/>
      <c r="K9" s="59"/>
      <c r="L9" s="8"/>
      <c r="M9" s="55"/>
      <c r="N9" s="55"/>
      <c r="O9" s="55"/>
      <c r="P9" s="55"/>
      <c r="Q9" s="55"/>
      <c r="R9" s="55"/>
      <c r="S9" s="8"/>
    </row>
    <row r="10" spans="1:19" s="34" customFormat="1" ht="15.75" x14ac:dyDescent="0.25">
      <c r="A10" s="26">
        <v>720</v>
      </c>
      <c r="B10" s="27" t="s">
        <v>177</v>
      </c>
      <c r="C10" s="94">
        <v>21.4</v>
      </c>
      <c r="D10" s="94">
        <v>31.4</v>
      </c>
      <c r="E10" s="59">
        <f t="shared" ref="E10:E15" si="10">D10/C10*100</f>
        <v>146.72897196261684</v>
      </c>
      <c r="F10" s="58">
        <f t="shared" si="0"/>
        <v>31.4</v>
      </c>
      <c r="G10" s="59">
        <f t="shared" ref="G10:G15" si="11">F10/C10*100</f>
        <v>146.72897196261684</v>
      </c>
      <c r="H10" s="8"/>
      <c r="I10" s="55">
        <v>31.4</v>
      </c>
      <c r="J10" s="59">
        <f t="shared" ref="J10:J15" si="12">I10/C10*100</f>
        <v>146.72897196261684</v>
      </c>
      <c r="K10" s="59">
        <f t="shared" ref="K10:K15" si="13">I10/E10*100</f>
        <v>21.4</v>
      </c>
      <c r="L10" s="30"/>
      <c r="M10" s="55">
        <v>31.4</v>
      </c>
      <c r="N10" s="55">
        <f t="shared" ref="N10:N15" si="14">M10/I10*100</f>
        <v>100</v>
      </c>
      <c r="O10" s="55"/>
      <c r="P10" s="55">
        <v>31.4</v>
      </c>
      <c r="Q10" s="55">
        <f t="shared" ref="Q10:Q15" si="15">P10/M10*100</f>
        <v>100</v>
      </c>
      <c r="R10" s="55">
        <f t="shared" si="5"/>
        <v>100</v>
      </c>
      <c r="S10" s="8"/>
    </row>
    <row r="11" spans="1:19" s="34" customFormat="1" ht="24" x14ac:dyDescent="0.25">
      <c r="A11" s="26" t="s">
        <v>195</v>
      </c>
      <c r="B11" s="27" t="s">
        <v>178</v>
      </c>
      <c r="C11" s="97">
        <v>211.2</v>
      </c>
      <c r="D11" s="93">
        <v>221.8</v>
      </c>
      <c r="E11" s="59">
        <f t="shared" si="10"/>
        <v>105.01893939393941</v>
      </c>
      <c r="F11" s="58">
        <f t="shared" si="0"/>
        <v>221.8</v>
      </c>
      <c r="G11" s="59">
        <f t="shared" si="11"/>
        <v>105.01893939393941</v>
      </c>
      <c r="H11" s="8"/>
      <c r="I11" s="55">
        <v>212.8</v>
      </c>
      <c r="J11" s="59">
        <f t="shared" si="12"/>
        <v>100.75757575757578</v>
      </c>
      <c r="K11" s="59">
        <f t="shared" si="13"/>
        <v>202.63011722272319</v>
      </c>
      <c r="L11" s="8"/>
      <c r="M11" s="55">
        <v>212.8</v>
      </c>
      <c r="N11" s="55">
        <f t="shared" si="14"/>
        <v>100</v>
      </c>
      <c r="O11" s="55"/>
      <c r="P11" s="55">
        <v>212.8</v>
      </c>
      <c r="Q11" s="55">
        <f t="shared" si="15"/>
        <v>100</v>
      </c>
      <c r="R11" s="55">
        <f t="shared" si="5"/>
        <v>100</v>
      </c>
      <c r="S11" s="8"/>
    </row>
    <row r="12" spans="1:19" s="34" customFormat="1" ht="60" x14ac:dyDescent="0.25">
      <c r="A12" s="31" t="s">
        <v>196</v>
      </c>
      <c r="B12" s="27" t="s">
        <v>179</v>
      </c>
      <c r="C12" s="93">
        <v>11776</v>
      </c>
      <c r="D12" s="93">
        <v>25789.8</v>
      </c>
      <c r="E12" s="59">
        <f t="shared" si="10"/>
        <v>219.00305706521738</v>
      </c>
      <c r="F12" s="58">
        <f t="shared" si="0"/>
        <v>25789.8</v>
      </c>
      <c r="G12" s="59">
        <f t="shared" si="11"/>
        <v>219.00305706521738</v>
      </c>
      <c r="H12" s="8"/>
      <c r="I12" s="55">
        <v>23287.9</v>
      </c>
      <c r="J12" s="59">
        <f t="shared" si="12"/>
        <v>197.75730298913047</v>
      </c>
      <c r="K12" s="59">
        <f t="shared" si="13"/>
        <v>10633.595855725909</v>
      </c>
      <c r="L12" s="8"/>
      <c r="M12" s="55">
        <v>38079.4</v>
      </c>
      <c r="N12" s="55">
        <f t="shared" si="14"/>
        <v>163.51581722697196</v>
      </c>
      <c r="O12" s="55"/>
      <c r="P12" s="55">
        <v>38558</v>
      </c>
      <c r="Q12" s="55">
        <f t="shared" si="15"/>
        <v>101.25684753436242</v>
      </c>
      <c r="R12" s="55">
        <f t="shared" si="5"/>
        <v>61.924802903813571</v>
      </c>
      <c r="S12" s="8"/>
    </row>
    <row r="13" spans="1:19" s="34" customFormat="1" ht="15.75" x14ac:dyDescent="0.25">
      <c r="A13" s="26" t="s">
        <v>197</v>
      </c>
      <c r="B13" s="27" t="s">
        <v>180</v>
      </c>
      <c r="C13" s="93"/>
      <c r="D13" s="93"/>
      <c r="E13" s="59" t="e">
        <f t="shared" si="10"/>
        <v>#DIV/0!</v>
      </c>
      <c r="F13" s="58">
        <f t="shared" si="0"/>
        <v>0</v>
      </c>
      <c r="G13" s="59" t="e">
        <f t="shared" si="11"/>
        <v>#DIV/0!</v>
      </c>
      <c r="H13" s="8"/>
      <c r="I13" s="55"/>
      <c r="J13" s="59" t="e">
        <f t="shared" si="12"/>
        <v>#DIV/0!</v>
      </c>
      <c r="K13" s="59" t="e">
        <f t="shared" si="13"/>
        <v>#DIV/0!</v>
      </c>
      <c r="L13" s="30"/>
      <c r="M13" s="55"/>
      <c r="N13" s="55" t="e">
        <f t="shared" si="14"/>
        <v>#DIV/0!</v>
      </c>
      <c r="O13" s="55"/>
      <c r="P13" s="55"/>
      <c r="Q13" s="55" t="e">
        <f t="shared" si="15"/>
        <v>#DIV/0!</v>
      </c>
      <c r="R13" s="55" t="e">
        <f t="shared" si="5"/>
        <v>#DIV/0!</v>
      </c>
      <c r="S13" s="8"/>
    </row>
    <row r="14" spans="1:19" s="34" customFormat="1" ht="96" x14ac:dyDescent="0.25">
      <c r="A14" s="26" t="s">
        <v>198</v>
      </c>
      <c r="B14" s="27" t="s">
        <v>181</v>
      </c>
      <c r="C14" s="93">
        <v>38333.800000000003</v>
      </c>
      <c r="D14" s="93">
        <v>45348.6</v>
      </c>
      <c r="E14" s="59">
        <f t="shared" si="10"/>
        <v>118.2992554873245</v>
      </c>
      <c r="F14" s="58">
        <f t="shared" si="0"/>
        <v>45348.6</v>
      </c>
      <c r="G14" s="59">
        <f t="shared" si="11"/>
        <v>118.2992554873245</v>
      </c>
      <c r="H14" s="8"/>
      <c r="I14" s="55">
        <v>44259.8</v>
      </c>
      <c r="J14" s="59">
        <f t="shared" si="12"/>
        <v>115.45894223896404</v>
      </c>
      <c r="K14" s="59">
        <f t="shared" si="13"/>
        <v>37413.422271911375</v>
      </c>
      <c r="L14" s="8"/>
      <c r="M14" s="55">
        <v>45972.4</v>
      </c>
      <c r="N14" s="55">
        <f t="shared" si="14"/>
        <v>103.86942552835757</v>
      </c>
      <c r="O14" s="55"/>
      <c r="P14" s="55">
        <v>38669.1</v>
      </c>
      <c r="Q14" s="55">
        <f t="shared" si="15"/>
        <v>84.113729107029428</v>
      </c>
      <c r="R14" s="55">
        <f t="shared" si="5"/>
        <v>80.980258318715158</v>
      </c>
      <c r="S14" s="8"/>
    </row>
    <row r="15" spans="1:19" s="34" customFormat="1" ht="30" x14ac:dyDescent="0.25">
      <c r="A15" s="32">
        <v>630</v>
      </c>
      <c r="B15" s="27" t="s">
        <v>182</v>
      </c>
      <c r="C15" s="97">
        <v>1700</v>
      </c>
      <c r="D15" s="93">
        <v>1900</v>
      </c>
      <c r="E15" s="59">
        <f t="shared" si="10"/>
        <v>111.76470588235294</v>
      </c>
      <c r="F15" s="58">
        <f t="shared" si="0"/>
        <v>1900</v>
      </c>
      <c r="G15" s="59">
        <f t="shared" si="11"/>
        <v>111.76470588235294</v>
      </c>
      <c r="H15" s="8"/>
      <c r="I15" s="65">
        <v>1658.2</v>
      </c>
      <c r="J15" s="59">
        <f t="shared" si="12"/>
        <v>97.54117647058824</v>
      </c>
      <c r="K15" s="59">
        <f t="shared" si="13"/>
        <v>1483.6526315789474</v>
      </c>
      <c r="L15" s="8"/>
      <c r="M15" s="65">
        <v>1047.2</v>
      </c>
      <c r="N15" s="55">
        <f t="shared" si="14"/>
        <v>63.152816306838744</v>
      </c>
      <c r="O15" s="55"/>
      <c r="P15" s="65">
        <v>823.7</v>
      </c>
      <c r="Q15" s="55">
        <f t="shared" si="15"/>
        <v>78.657372039724976</v>
      </c>
      <c r="R15" s="55">
        <f t="shared" si="5"/>
        <v>124.55085400713517</v>
      </c>
      <c r="S15" s="8"/>
    </row>
    <row r="16" spans="1:19" s="34" customFormat="1" ht="45" x14ac:dyDescent="0.25">
      <c r="A16" s="33">
        <v>810</v>
      </c>
      <c r="B16" s="27" t="s">
        <v>0</v>
      </c>
      <c r="C16" s="57"/>
      <c r="D16" s="58"/>
      <c r="E16" s="59"/>
      <c r="F16" s="58">
        <f t="shared" si="0"/>
        <v>0</v>
      </c>
      <c r="G16" s="59"/>
      <c r="H16" s="8"/>
      <c r="I16" s="55"/>
      <c r="J16" s="59"/>
      <c r="K16" s="59"/>
      <c r="L16" s="8"/>
      <c r="M16" s="55"/>
      <c r="N16" s="55"/>
      <c r="O16" s="55"/>
      <c r="P16" s="55"/>
      <c r="Q16" s="55"/>
      <c r="R16" s="55"/>
      <c r="S16" s="8"/>
    </row>
    <row r="17" spans="1:23" s="34" customFormat="1" ht="15.75" x14ac:dyDescent="0.25">
      <c r="A17" s="33">
        <v>830</v>
      </c>
      <c r="B17" s="27" t="s">
        <v>183</v>
      </c>
      <c r="C17" s="97">
        <v>9</v>
      </c>
      <c r="D17" s="93"/>
      <c r="E17" s="59"/>
      <c r="F17" s="58">
        <f t="shared" si="0"/>
        <v>0</v>
      </c>
      <c r="G17" s="59"/>
      <c r="H17" s="8"/>
      <c r="I17" s="55"/>
      <c r="J17" s="59"/>
      <c r="K17" s="59"/>
      <c r="L17" s="8"/>
      <c r="M17" s="55"/>
      <c r="N17" s="55"/>
      <c r="O17" s="55"/>
      <c r="P17" s="55"/>
      <c r="Q17" s="55"/>
      <c r="R17" s="55"/>
      <c r="S17" s="8"/>
    </row>
    <row r="18" spans="1:23" s="34" customFormat="1" ht="15.75" x14ac:dyDescent="0.25">
      <c r="A18" s="33">
        <v>850</v>
      </c>
      <c r="B18" s="27" t="s">
        <v>184</v>
      </c>
      <c r="C18" s="97">
        <v>305.7</v>
      </c>
      <c r="D18" s="93">
        <v>263</v>
      </c>
      <c r="E18" s="59">
        <f>D18/C18*100</f>
        <v>86.032057572783785</v>
      </c>
      <c r="F18" s="58">
        <f t="shared" si="0"/>
        <v>263</v>
      </c>
      <c r="G18" s="59">
        <f>F18/C18*100</f>
        <v>86.032057572783785</v>
      </c>
      <c r="H18" s="8"/>
      <c r="I18" s="66">
        <v>792.4</v>
      </c>
      <c r="J18" s="59">
        <f t="shared" ref="J18:J20" si="16">I18/C18*100</f>
        <v>259.20837422309455</v>
      </c>
      <c r="K18" s="59">
        <f t="shared" ref="K18:K20" si="17">I18/E18*100</f>
        <v>921.05201520912544</v>
      </c>
      <c r="L18" s="8"/>
      <c r="M18" s="66">
        <v>790.4</v>
      </c>
      <c r="N18" s="55">
        <f t="shared" ref="N18:N20" si="18">M18/I18*100</f>
        <v>99.74760222110045</v>
      </c>
      <c r="O18" s="55"/>
      <c r="P18" s="66">
        <v>742.9</v>
      </c>
      <c r="Q18" s="55">
        <f t="shared" ref="Q18:Q20" si="19">P18/M18*100</f>
        <v>93.990384615384613</v>
      </c>
      <c r="R18" s="55">
        <f t="shared" si="5"/>
        <v>94.228214535970096</v>
      </c>
      <c r="S18" s="8"/>
    </row>
    <row r="19" spans="1:23" s="34" customFormat="1" ht="30" x14ac:dyDescent="0.25">
      <c r="A19" s="33">
        <v>400</v>
      </c>
      <c r="B19" s="27" t="s">
        <v>185</v>
      </c>
      <c r="C19" s="93">
        <v>23399.599999999999</v>
      </c>
      <c r="D19" s="93">
        <v>8728.5</v>
      </c>
      <c r="E19" s="59">
        <f>D19/C19*100</f>
        <v>37.301919690934895</v>
      </c>
      <c r="F19" s="58">
        <f t="shared" si="0"/>
        <v>8728.5</v>
      </c>
      <c r="G19" s="59">
        <f>F19/C19*100</f>
        <v>37.301919690934895</v>
      </c>
      <c r="H19" s="8"/>
      <c r="I19" s="55">
        <v>5619</v>
      </c>
      <c r="J19" s="59">
        <f t="shared" si="16"/>
        <v>24.013230995401631</v>
      </c>
      <c r="K19" s="59">
        <f t="shared" si="17"/>
        <v>15063.567898264304</v>
      </c>
      <c r="L19" s="30"/>
      <c r="M19" s="55">
        <v>5619</v>
      </c>
      <c r="N19" s="55">
        <f t="shared" si="18"/>
        <v>100</v>
      </c>
      <c r="O19" s="64"/>
      <c r="P19" s="55">
        <v>5619</v>
      </c>
      <c r="Q19" s="55">
        <f t="shared" si="19"/>
        <v>100</v>
      </c>
      <c r="R19" s="55">
        <f t="shared" si="5"/>
        <v>100</v>
      </c>
      <c r="S19" s="30"/>
    </row>
    <row r="20" spans="1:23" s="34" customFormat="1" ht="30" x14ac:dyDescent="0.25">
      <c r="A20" s="33">
        <v>243</v>
      </c>
      <c r="B20" s="27" t="s">
        <v>186</v>
      </c>
      <c r="C20" s="93"/>
      <c r="D20" s="93">
        <f t="shared" ref="D20" si="20">D21+D22+D23</f>
        <v>0</v>
      </c>
      <c r="E20" s="59" t="e">
        <f>D20/C20*100</f>
        <v>#DIV/0!</v>
      </c>
      <c r="F20" s="58">
        <f t="shared" si="0"/>
        <v>0</v>
      </c>
      <c r="G20" s="59" t="e">
        <f>F20/C20*100</f>
        <v>#DIV/0!</v>
      </c>
      <c r="H20" s="8"/>
      <c r="I20" s="55"/>
      <c r="J20" s="59" t="e">
        <f t="shared" si="16"/>
        <v>#DIV/0!</v>
      </c>
      <c r="K20" s="59" t="e">
        <f t="shared" si="17"/>
        <v>#DIV/0!</v>
      </c>
      <c r="L20" s="8"/>
      <c r="M20" s="55"/>
      <c r="N20" s="55" t="e">
        <f t="shared" si="18"/>
        <v>#DIV/0!</v>
      </c>
      <c r="O20" s="55"/>
      <c r="P20" s="55"/>
      <c r="Q20" s="55" t="e">
        <f t="shared" si="19"/>
        <v>#DIV/0!</v>
      </c>
      <c r="R20" s="55" t="e">
        <f t="shared" si="5"/>
        <v>#DIV/0!</v>
      </c>
      <c r="S20" s="8"/>
    </row>
    <row r="21" spans="1:23" s="34" customFormat="1" ht="15.75" x14ac:dyDescent="0.25">
      <c r="A21" s="33">
        <v>350</v>
      </c>
      <c r="B21" s="27" t="s">
        <v>187</v>
      </c>
      <c r="C21" s="93">
        <v>0</v>
      </c>
      <c r="D21" s="93"/>
      <c r="E21" s="59"/>
      <c r="F21" s="58">
        <f t="shared" si="0"/>
        <v>0</v>
      </c>
      <c r="G21" s="59"/>
      <c r="H21" s="8"/>
      <c r="I21" s="55"/>
      <c r="J21" s="59"/>
      <c r="K21" s="59"/>
      <c r="L21" s="8"/>
      <c r="M21" s="55"/>
      <c r="N21" s="55"/>
      <c r="O21" s="55"/>
      <c r="P21" s="55"/>
      <c r="Q21" s="55"/>
      <c r="R21" s="55"/>
      <c r="S21" s="8"/>
    </row>
    <row r="22" spans="1:23" s="34" customFormat="1" ht="15.75" x14ac:dyDescent="0.25">
      <c r="A22" s="33">
        <v>820</v>
      </c>
      <c r="B22" s="27" t="s">
        <v>1</v>
      </c>
      <c r="C22" s="57"/>
      <c r="D22" s="58"/>
      <c r="E22" s="59"/>
      <c r="F22" s="58">
        <f t="shared" si="0"/>
        <v>0</v>
      </c>
      <c r="G22" s="59"/>
      <c r="H22" s="8"/>
      <c r="I22" s="55"/>
      <c r="J22" s="59"/>
      <c r="K22" s="59"/>
      <c r="L22" s="8"/>
      <c r="M22" s="55"/>
      <c r="N22" s="55"/>
      <c r="O22" s="55"/>
      <c r="P22" s="55"/>
      <c r="Q22" s="55"/>
      <c r="R22" s="55"/>
      <c r="S22" s="8"/>
    </row>
    <row r="23" spans="1:23" s="34" customFormat="1" ht="45" x14ac:dyDescent="0.25">
      <c r="A23" s="33">
        <v>842</v>
      </c>
      <c r="B23" s="27" t="s">
        <v>188</v>
      </c>
      <c r="C23" s="57"/>
      <c r="D23" s="58"/>
      <c r="E23" s="59"/>
      <c r="F23" s="58">
        <f t="shared" si="0"/>
        <v>0</v>
      </c>
      <c r="G23" s="59"/>
      <c r="H23" s="8"/>
      <c r="I23" s="55"/>
      <c r="J23" s="59"/>
      <c r="K23" s="59"/>
      <c r="L23" s="8"/>
      <c r="M23" s="55"/>
      <c r="N23" s="55"/>
      <c r="O23" s="55"/>
      <c r="P23" s="55"/>
      <c r="Q23" s="55"/>
      <c r="R23" s="55"/>
      <c r="S23" s="8"/>
    </row>
    <row r="24" spans="1:23" s="34" customFormat="1" ht="15.75" x14ac:dyDescent="0.25">
      <c r="A24" s="33">
        <v>870</v>
      </c>
      <c r="B24" s="27" t="s">
        <v>2</v>
      </c>
      <c r="C24" s="95">
        <v>0</v>
      </c>
      <c r="D24" s="95">
        <v>100</v>
      </c>
      <c r="E24" s="59"/>
      <c r="F24" s="58">
        <f t="shared" si="0"/>
        <v>100</v>
      </c>
      <c r="G24" s="59"/>
      <c r="H24" s="8"/>
      <c r="I24" s="55">
        <v>100</v>
      </c>
      <c r="J24" s="59"/>
      <c r="K24" s="59" t="e">
        <f t="shared" ref="K24:K27" si="21">I24/E24*100</f>
        <v>#DIV/0!</v>
      </c>
      <c r="L24" s="8"/>
      <c r="M24" s="55">
        <v>3904.9</v>
      </c>
      <c r="N24" s="55">
        <f t="shared" ref="N24:N27" si="22">M24/I24*100</f>
        <v>3904.9</v>
      </c>
      <c r="O24" s="55"/>
      <c r="P24" s="55">
        <v>7285.1</v>
      </c>
      <c r="Q24" s="55">
        <f t="shared" ref="Q24:Q27" si="23">P24/M24*100</f>
        <v>186.56303618530566</v>
      </c>
      <c r="R24" s="55">
        <f t="shared" si="5"/>
        <v>4.7776648873288856</v>
      </c>
      <c r="S24" s="8"/>
    </row>
    <row r="25" spans="1:23" s="34" customFormat="1" ht="15.75" x14ac:dyDescent="0.25">
      <c r="A25" s="33">
        <v>500</v>
      </c>
      <c r="B25" s="27" t="s">
        <v>202</v>
      </c>
      <c r="C25" s="95">
        <v>9065</v>
      </c>
      <c r="D25" s="95">
        <v>6720.5</v>
      </c>
      <c r="E25" s="59">
        <f>D25/C25*100</f>
        <v>74.136789851075562</v>
      </c>
      <c r="F25" s="58">
        <f t="shared" si="0"/>
        <v>6720.5</v>
      </c>
      <c r="G25" s="59">
        <f>F25/C25*100</f>
        <v>74.136789851075562</v>
      </c>
      <c r="H25" s="8"/>
      <c r="I25" s="55">
        <v>5359.4</v>
      </c>
      <c r="J25" s="59">
        <f t="shared" ref="J25:J27" si="24">I25/C25*100</f>
        <v>59.121897407611691</v>
      </c>
      <c r="K25" s="59">
        <f t="shared" si="21"/>
        <v>7229.0694144780882</v>
      </c>
      <c r="L25" s="8"/>
      <c r="M25" s="55">
        <v>7143.6</v>
      </c>
      <c r="N25" s="55">
        <f t="shared" si="22"/>
        <v>133.29104004179575</v>
      </c>
      <c r="O25" s="55"/>
      <c r="P25" s="55">
        <v>7243.9</v>
      </c>
      <c r="Q25" s="55">
        <f t="shared" si="23"/>
        <v>101.40405397838623</v>
      </c>
      <c r="R25" s="55">
        <f t="shared" si="5"/>
        <v>76.077172138944377</v>
      </c>
      <c r="S25" s="8"/>
    </row>
    <row r="26" spans="1:23" s="34" customFormat="1" ht="15.75" x14ac:dyDescent="0.25">
      <c r="A26" s="33" t="s">
        <v>218</v>
      </c>
      <c r="B26" s="27" t="s">
        <v>203</v>
      </c>
      <c r="C26" s="93">
        <v>0</v>
      </c>
      <c r="D26" s="93"/>
      <c r="E26" s="59" t="e">
        <f>D26/C26*100</f>
        <v>#DIV/0!</v>
      </c>
      <c r="F26" s="58">
        <f t="shared" si="0"/>
        <v>0</v>
      </c>
      <c r="G26" s="59"/>
      <c r="H26" s="8"/>
      <c r="I26" s="66">
        <v>503.7</v>
      </c>
      <c r="J26" s="59" t="e">
        <f t="shared" si="24"/>
        <v>#DIV/0!</v>
      </c>
      <c r="K26" s="59" t="e">
        <f t="shared" si="21"/>
        <v>#DIV/0!</v>
      </c>
      <c r="L26" s="37"/>
      <c r="M26" s="65">
        <v>464.7</v>
      </c>
      <c r="N26" s="55">
        <f t="shared" si="22"/>
        <v>92.257296009529483</v>
      </c>
      <c r="O26" s="67"/>
      <c r="P26" s="65">
        <v>464.7</v>
      </c>
      <c r="Q26" s="55">
        <f t="shared" si="23"/>
        <v>100</v>
      </c>
      <c r="R26" s="55">
        <f t="shared" si="5"/>
        <v>108.39251129761136</v>
      </c>
      <c r="S26" s="8"/>
    </row>
    <row r="27" spans="1:23" s="89" customFormat="1" ht="38.25" customHeight="1" x14ac:dyDescent="0.25">
      <c r="A27" s="16"/>
      <c r="B27" s="17" t="s">
        <v>6</v>
      </c>
      <c r="C27" s="70">
        <f>SUM(C7:C26)+C4</f>
        <v>272027.5</v>
      </c>
      <c r="D27" s="70">
        <f>SUM(D7:D26)+D4</f>
        <v>306509.40000000002</v>
      </c>
      <c r="E27" s="59">
        <f>D27/C27*100</f>
        <v>112.67588754813393</v>
      </c>
      <c r="F27" s="70">
        <f>SUM(F7:F26)+F4</f>
        <v>306509.40000000002</v>
      </c>
      <c r="G27" s="59">
        <f>F27/C27*100</f>
        <v>112.67588754813393</v>
      </c>
      <c r="H27" s="21"/>
      <c r="I27" s="70">
        <f>SUM(I7:I26)+I4</f>
        <v>292511.09999999998</v>
      </c>
      <c r="J27" s="59">
        <f t="shared" si="24"/>
        <v>107.52997399160012</v>
      </c>
      <c r="K27" s="59">
        <f t="shared" si="21"/>
        <v>259603.99013945408</v>
      </c>
      <c r="L27" s="87"/>
      <c r="M27" s="70">
        <f>SUM(M7:M26)+M4</f>
        <v>306595.40000000002</v>
      </c>
      <c r="N27" s="55">
        <f t="shared" si="22"/>
        <v>104.81496257748853</v>
      </c>
      <c r="O27" s="88"/>
      <c r="P27" s="70">
        <f>SUM(P7:P26)+P4</f>
        <v>317587.89999999997</v>
      </c>
      <c r="Q27" s="55">
        <f t="shared" si="23"/>
        <v>103.58534407235072</v>
      </c>
      <c r="R27" s="55">
        <f t="shared" si="5"/>
        <v>98.826867390971245</v>
      </c>
      <c r="S27" s="87"/>
    </row>
    <row r="28" spans="1:23" s="91" customFormat="1" ht="37.5" customHeight="1" x14ac:dyDescent="0.25">
      <c r="A28" s="68"/>
      <c r="B28" s="69" t="s">
        <v>15</v>
      </c>
      <c r="C28" s="92">
        <v>7884.2</v>
      </c>
      <c r="D28" s="92">
        <v>-15968.6</v>
      </c>
      <c r="E28" s="59">
        <f>D28/C28*100</f>
        <v>-202.53925572664318</v>
      </c>
      <c r="F28" s="70">
        <f>D28</f>
        <v>-15968.6</v>
      </c>
      <c r="G28" s="59">
        <f>F28/C28*100</f>
        <v>-202.53925572664318</v>
      </c>
      <c r="H28" s="21"/>
      <c r="I28" s="70">
        <v>906.6</v>
      </c>
      <c r="J28" s="56"/>
      <c r="K28" s="56"/>
      <c r="L28" s="90"/>
      <c r="M28" s="70">
        <v>1134.9000000000001</v>
      </c>
      <c r="N28" s="56"/>
      <c r="O28" s="70"/>
      <c r="P28" s="70">
        <v>1363.3</v>
      </c>
      <c r="Q28" s="56"/>
      <c r="R28" s="56"/>
      <c r="S28" s="90"/>
    </row>
    <row r="29" spans="1:23" s="45" customFormat="1" ht="15.75" x14ac:dyDescent="0.25">
      <c r="A29" s="39" t="s">
        <v>17</v>
      </c>
      <c r="B29" s="40" t="s">
        <v>18</v>
      </c>
      <c r="C29" s="71"/>
      <c r="D29" s="72"/>
      <c r="E29" s="73"/>
      <c r="F29" s="72"/>
      <c r="G29" s="73"/>
      <c r="H29" s="74"/>
      <c r="I29" s="72"/>
      <c r="J29" s="73"/>
      <c r="K29" s="73"/>
      <c r="L29" s="44"/>
      <c r="M29" s="72"/>
      <c r="N29" s="75"/>
      <c r="O29" s="72"/>
      <c r="P29" s="72"/>
      <c r="Q29" s="75"/>
      <c r="R29" s="75"/>
      <c r="S29" s="44"/>
      <c r="U29" s="76"/>
      <c r="V29" s="76"/>
      <c r="W29" s="76"/>
    </row>
    <row r="30" spans="1:23" s="23" customFormat="1" ht="15.75" x14ac:dyDescent="0.25">
      <c r="A30" s="77" t="s">
        <v>14</v>
      </c>
      <c r="B30" s="22" t="s">
        <v>19</v>
      </c>
      <c r="C30" s="78">
        <f>C31+C33+C35+C38+C40</f>
        <v>44591.6</v>
      </c>
      <c r="D30" s="78">
        <f>D31+D33+D35+D38+D40</f>
        <v>61341.4</v>
      </c>
      <c r="E30" s="59">
        <f>D30/C30*100</f>
        <v>137.5626799666305</v>
      </c>
      <c r="F30" s="79"/>
      <c r="G30" s="59">
        <f>F30/C30*100</f>
        <v>0</v>
      </c>
      <c r="H30" s="21"/>
      <c r="I30" s="78">
        <f>I31+I33+I35+I38+I40+I34</f>
        <v>67524.2</v>
      </c>
      <c r="J30" s="59">
        <f t="shared" ref="J30:J31" si="25">I30/C30*100</f>
        <v>151.42807165475111</v>
      </c>
      <c r="K30" s="59">
        <f t="shared" ref="K30:K31" si="26">I30/E30*100</f>
        <v>49086.132965990342</v>
      </c>
      <c r="L30" s="82"/>
      <c r="M30" s="78">
        <f>M31+M33+M35+M38+M40</f>
        <v>53113.599999999999</v>
      </c>
      <c r="N30" s="55">
        <f t="shared" ref="N30:N31" si="27">M30/I30*100</f>
        <v>78.658614244966998</v>
      </c>
      <c r="O30" s="83"/>
      <c r="P30" s="78">
        <f>P31+P33+P35+P38+P40+P34</f>
        <v>50398.399999999994</v>
      </c>
      <c r="Q30" s="55">
        <f t="shared" ref="Q30:Q31" si="28">P30/M30*100</f>
        <v>94.887938305819972</v>
      </c>
      <c r="R30" s="55">
        <f t="shared" ref="R30:R86" si="29">Q30/N30*100</f>
        <v>120.6326086680219</v>
      </c>
      <c r="S30" s="80"/>
    </row>
    <row r="31" spans="1:23" s="34" customFormat="1" ht="30" x14ac:dyDescent="0.25">
      <c r="A31" s="46" t="s">
        <v>13</v>
      </c>
      <c r="B31" s="41" t="s">
        <v>20</v>
      </c>
      <c r="C31" s="42">
        <v>1655</v>
      </c>
      <c r="D31" s="42">
        <v>2034.3</v>
      </c>
      <c r="E31" s="59">
        <f>D31/C31*100</f>
        <v>122.91842900302115</v>
      </c>
      <c r="F31" s="43">
        <f>D31</f>
        <v>2034.3</v>
      </c>
      <c r="G31" s="59">
        <f>F31/C31*100</f>
        <v>122.91842900302115</v>
      </c>
      <c r="H31" s="8"/>
      <c r="I31" s="66">
        <v>2478.6</v>
      </c>
      <c r="J31" s="59">
        <f t="shared" si="25"/>
        <v>149.7643504531722</v>
      </c>
      <c r="K31" s="59">
        <f t="shared" si="26"/>
        <v>2016.4592243032</v>
      </c>
      <c r="L31" s="29"/>
      <c r="M31" s="66">
        <v>2478.6</v>
      </c>
      <c r="N31" s="55">
        <f t="shared" si="27"/>
        <v>100</v>
      </c>
      <c r="O31" s="65"/>
      <c r="P31" s="66">
        <v>2478.6</v>
      </c>
      <c r="Q31" s="55">
        <f t="shared" si="28"/>
        <v>100</v>
      </c>
      <c r="R31" s="55">
        <f t="shared" si="29"/>
        <v>100</v>
      </c>
      <c r="S31" s="35"/>
    </row>
    <row r="32" spans="1:23" s="34" customFormat="1" ht="45" x14ac:dyDescent="0.25">
      <c r="A32" s="46" t="s">
        <v>12</v>
      </c>
      <c r="B32" s="41" t="s">
        <v>21</v>
      </c>
      <c r="C32" s="42"/>
      <c r="D32" s="42"/>
      <c r="E32" s="59"/>
      <c r="F32" s="43"/>
      <c r="G32" s="59"/>
      <c r="H32" s="8"/>
      <c r="I32" s="66"/>
      <c r="J32" s="59"/>
      <c r="K32" s="59"/>
      <c r="L32" s="36"/>
      <c r="M32" s="65"/>
      <c r="N32" s="55"/>
      <c r="O32" s="66"/>
      <c r="P32" s="65"/>
      <c r="Q32" s="55"/>
      <c r="R32" s="55"/>
      <c r="S32" s="35"/>
    </row>
    <row r="33" spans="1:19" s="34" customFormat="1" ht="45" x14ac:dyDescent="0.25">
      <c r="A33" s="46" t="s">
        <v>98</v>
      </c>
      <c r="B33" s="41" t="s">
        <v>22</v>
      </c>
      <c r="C33" s="42">
        <v>22843.7</v>
      </c>
      <c r="D33" s="42">
        <v>28128.5</v>
      </c>
      <c r="E33" s="59">
        <f>D33/C33*100</f>
        <v>123.13460604017739</v>
      </c>
      <c r="F33" s="43">
        <f>D33</f>
        <v>28128.5</v>
      </c>
      <c r="G33" s="59">
        <f>F33/C33*100</f>
        <v>123.13460604017739</v>
      </c>
      <c r="H33" s="8"/>
      <c r="I33" s="96">
        <v>27638.3</v>
      </c>
      <c r="J33" s="59">
        <f t="shared" ref="J33" si="30">I33/C33*100</f>
        <v>120.98871899035619</v>
      </c>
      <c r="K33" s="59">
        <f t="shared" ref="K33" si="31">I33/E33*100</f>
        <v>22445.599079581207</v>
      </c>
      <c r="L33" s="36"/>
      <c r="M33" s="96">
        <v>22695</v>
      </c>
      <c r="N33" s="55">
        <f t="shared" ref="N33:N35" si="32">M33/I33*100</f>
        <v>82.114312385349322</v>
      </c>
      <c r="O33" s="66"/>
      <c r="P33" s="96">
        <v>22744.1</v>
      </c>
      <c r="Q33" s="55">
        <f t="shared" ref="Q33" si="33">P33/M33*100</f>
        <v>100.21634721304251</v>
      </c>
      <c r="R33" s="55">
        <f t="shared" si="29"/>
        <v>122.04492043085405</v>
      </c>
      <c r="S33" s="35"/>
    </row>
    <row r="34" spans="1:19" s="34" customFormat="1" ht="15.75" x14ac:dyDescent="0.25">
      <c r="A34" s="46" t="s">
        <v>11</v>
      </c>
      <c r="B34" s="41" t="s">
        <v>23</v>
      </c>
      <c r="C34" s="42"/>
      <c r="D34" s="42"/>
      <c r="E34" s="59"/>
      <c r="F34" s="43"/>
      <c r="G34" s="59"/>
      <c r="H34" s="8"/>
      <c r="I34" s="66"/>
      <c r="J34" s="59"/>
      <c r="K34" s="59"/>
      <c r="L34" s="29"/>
      <c r="M34" s="65">
        <v>8</v>
      </c>
      <c r="N34" s="55" t="e">
        <f t="shared" si="32"/>
        <v>#DIV/0!</v>
      </c>
      <c r="O34" s="65"/>
      <c r="P34" s="65">
        <v>8</v>
      </c>
      <c r="Q34" s="55"/>
      <c r="R34" s="55"/>
      <c r="S34" s="35"/>
    </row>
    <row r="35" spans="1:19" s="34" customFormat="1" ht="30" x14ac:dyDescent="0.25">
      <c r="A35" s="46" t="s">
        <v>10</v>
      </c>
      <c r="B35" s="41" t="s">
        <v>24</v>
      </c>
      <c r="C35" s="42">
        <v>6720.8</v>
      </c>
      <c r="D35" s="42">
        <v>9153.5</v>
      </c>
      <c r="E35" s="59">
        <f>D35/C35*100</f>
        <v>136.19658374003095</v>
      </c>
      <c r="F35" s="43">
        <f>D35</f>
        <v>9153.5</v>
      </c>
      <c r="G35" s="59">
        <f>F35/C35*100</f>
        <v>136.19658374003095</v>
      </c>
      <c r="H35" s="8"/>
      <c r="I35" s="66">
        <v>9441.7000000000007</v>
      </c>
      <c r="J35" s="59">
        <f t="shared" ref="J35" si="34">I35/C35*100</f>
        <v>140.48476371860494</v>
      </c>
      <c r="K35" s="59">
        <f t="shared" ref="K35" si="35">I35/E35*100</f>
        <v>6932.4058950128374</v>
      </c>
      <c r="L35" s="29"/>
      <c r="M35" s="65">
        <v>7441.7</v>
      </c>
      <c r="N35" s="55">
        <f t="shared" si="32"/>
        <v>78.817373989853508</v>
      </c>
      <c r="O35" s="65"/>
      <c r="P35" s="65">
        <v>7441.7</v>
      </c>
      <c r="Q35" s="55">
        <f t="shared" ref="Q35" si="36">P35/M35*100</f>
        <v>100</v>
      </c>
      <c r="R35" s="55">
        <f t="shared" si="29"/>
        <v>126.87557950468309</v>
      </c>
      <c r="S35" s="35"/>
    </row>
    <row r="36" spans="1:19" s="34" customFormat="1" ht="15.75" x14ac:dyDescent="0.25">
      <c r="A36" s="46" t="s">
        <v>99</v>
      </c>
      <c r="B36" s="41" t="s">
        <v>25</v>
      </c>
      <c r="C36" s="42"/>
      <c r="D36" s="42"/>
      <c r="E36" s="59"/>
      <c r="F36" s="43"/>
      <c r="G36" s="59"/>
      <c r="H36" s="8"/>
      <c r="I36" s="66"/>
      <c r="J36" s="59"/>
      <c r="K36" s="59"/>
      <c r="L36" s="29"/>
      <c r="M36" s="65"/>
      <c r="N36" s="55"/>
      <c r="O36" s="65"/>
      <c r="P36" s="65"/>
      <c r="Q36" s="55"/>
      <c r="R36" s="55"/>
      <c r="S36" s="35"/>
    </row>
    <row r="37" spans="1:19" s="34" customFormat="1" ht="15.75" x14ac:dyDescent="0.25">
      <c r="A37" s="46" t="s">
        <v>100</v>
      </c>
      <c r="B37" s="41" t="s">
        <v>26</v>
      </c>
      <c r="C37" s="42"/>
      <c r="D37" s="47"/>
      <c r="E37" s="59"/>
      <c r="F37" s="48"/>
      <c r="G37" s="59"/>
      <c r="H37" s="8"/>
      <c r="I37" s="66"/>
      <c r="J37" s="59"/>
      <c r="K37" s="59"/>
      <c r="L37" s="29"/>
      <c r="M37" s="65"/>
      <c r="N37" s="55"/>
      <c r="O37" s="65"/>
      <c r="P37" s="65"/>
      <c r="Q37" s="55"/>
      <c r="R37" s="55"/>
      <c r="S37" s="35"/>
    </row>
    <row r="38" spans="1:19" s="34" customFormat="1" ht="15.75" x14ac:dyDescent="0.25">
      <c r="A38" s="46" t="s">
        <v>101</v>
      </c>
      <c r="B38" s="41" t="s">
        <v>27</v>
      </c>
      <c r="C38" s="42"/>
      <c r="D38" s="42">
        <v>100</v>
      </c>
      <c r="E38" s="59" t="e">
        <f>D38/C38*100</f>
        <v>#DIV/0!</v>
      </c>
      <c r="F38" s="43">
        <f>D38</f>
        <v>100</v>
      </c>
      <c r="G38" s="59" t="e">
        <f>F38/C38*100</f>
        <v>#DIV/0!</v>
      </c>
      <c r="H38" s="8"/>
      <c r="I38" s="66">
        <v>100</v>
      </c>
      <c r="J38" s="59" t="e">
        <f t="shared" ref="J38" si="37">I38/C38*100</f>
        <v>#DIV/0!</v>
      </c>
      <c r="K38" s="59" t="e">
        <f t="shared" ref="K38" si="38">I38/E38*100</f>
        <v>#DIV/0!</v>
      </c>
      <c r="L38" s="36"/>
      <c r="M38" s="65">
        <v>100</v>
      </c>
      <c r="N38" s="55">
        <f t="shared" ref="N38" si="39">M38/I38*100</f>
        <v>100</v>
      </c>
      <c r="O38" s="66"/>
      <c r="P38" s="65">
        <v>100</v>
      </c>
      <c r="Q38" s="55">
        <f t="shared" ref="Q38" si="40">P38/M38*100</f>
        <v>100</v>
      </c>
      <c r="R38" s="55">
        <f t="shared" si="29"/>
        <v>100</v>
      </c>
      <c r="S38" s="35"/>
    </row>
    <row r="39" spans="1:19" s="34" customFormat="1" ht="30" x14ac:dyDescent="0.25">
      <c r="A39" s="46" t="s">
        <v>210</v>
      </c>
      <c r="B39" s="41" t="s">
        <v>209</v>
      </c>
      <c r="C39" s="42"/>
      <c r="D39" s="42"/>
      <c r="E39" s="59"/>
      <c r="F39" s="43"/>
      <c r="G39" s="59"/>
      <c r="H39" s="8"/>
      <c r="I39" s="66"/>
      <c r="J39" s="59"/>
      <c r="K39" s="59"/>
      <c r="L39" s="29"/>
      <c r="M39" s="65"/>
      <c r="N39" s="55"/>
      <c r="O39" s="65"/>
      <c r="P39" s="65"/>
      <c r="Q39" s="55"/>
      <c r="R39" s="55"/>
      <c r="S39" s="35"/>
    </row>
    <row r="40" spans="1:19" s="34" customFormat="1" ht="15.75" x14ac:dyDescent="0.25">
      <c r="A40" s="46" t="s">
        <v>102</v>
      </c>
      <c r="B40" s="41" t="s">
        <v>28</v>
      </c>
      <c r="C40" s="42">
        <v>13372.1</v>
      </c>
      <c r="D40" s="42">
        <v>21925.1</v>
      </c>
      <c r="E40" s="59">
        <f>D40/C40*100</f>
        <v>163.96153184615727</v>
      </c>
      <c r="F40" s="43">
        <f>D40</f>
        <v>21925.1</v>
      </c>
      <c r="G40" s="59">
        <f>F40/C40*100</f>
        <v>163.96153184615727</v>
      </c>
      <c r="H40" s="8"/>
      <c r="I40" s="66">
        <v>27865.599999999999</v>
      </c>
      <c r="J40" s="59">
        <f t="shared" ref="J40" si="41">I40/C40*100</f>
        <v>208.38611736376484</v>
      </c>
      <c r="K40" s="59">
        <f t="shared" ref="K40" si="42">I40/E40*100</f>
        <v>16995.205940223765</v>
      </c>
      <c r="L40" s="29"/>
      <c r="M40" s="65">
        <v>20398.3</v>
      </c>
      <c r="N40" s="55">
        <f t="shared" ref="N40" si="43">M40/I40*100</f>
        <v>73.202443155718882</v>
      </c>
      <c r="O40" s="65"/>
      <c r="P40" s="65">
        <v>17626</v>
      </c>
      <c r="Q40" s="55">
        <f t="shared" ref="Q40" si="44">P40/M40*100</f>
        <v>86.409161547776051</v>
      </c>
      <c r="R40" s="55">
        <f t="shared" si="29"/>
        <v>118.0413628599299</v>
      </c>
      <c r="S40" s="35"/>
    </row>
    <row r="41" spans="1:19" s="23" customFormat="1" ht="15.75" x14ac:dyDescent="0.25">
      <c r="A41" s="77" t="s">
        <v>9</v>
      </c>
      <c r="B41" s="22" t="s">
        <v>29</v>
      </c>
      <c r="C41" s="78"/>
      <c r="D41" s="78"/>
      <c r="E41" s="60"/>
      <c r="F41" s="79"/>
      <c r="G41" s="60"/>
      <c r="H41" s="21"/>
      <c r="I41" s="81"/>
      <c r="J41" s="59"/>
      <c r="K41" s="59"/>
      <c r="L41" s="82"/>
      <c r="M41" s="83"/>
      <c r="N41" s="55"/>
      <c r="O41" s="83"/>
      <c r="P41" s="83"/>
      <c r="Q41" s="55"/>
      <c r="R41" s="55"/>
      <c r="S41" s="80"/>
    </row>
    <row r="42" spans="1:19" s="34" customFormat="1" ht="15.75" x14ac:dyDescent="0.25">
      <c r="A42" s="46" t="s">
        <v>8</v>
      </c>
      <c r="B42" s="41" t="s">
        <v>30</v>
      </c>
      <c r="C42" s="42"/>
      <c r="D42" s="42"/>
      <c r="E42" s="59"/>
      <c r="F42" s="43"/>
      <c r="G42" s="59"/>
      <c r="H42" s="8"/>
      <c r="I42" s="66"/>
      <c r="J42" s="59"/>
      <c r="K42" s="59"/>
      <c r="L42" s="29"/>
      <c r="M42" s="65"/>
      <c r="N42" s="55"/>
      <c r="O42" s="65"/>
      <c r="P42" s="65"/>
      <c r="Q42" s="55"/>
      <c r="R42" s="55"/>
      <c r="S42" s="35"/>
    </row>
    <row r="43" spans="1:19" s="34" customFormat="1" ht="15.75" x14ac:dyDescent="0.25">
      <c r="A43" s="46" t="s">
        <v>7</v>
      </c>
      <c r="B43" s="41" t="s">
        <v>31</v>
      </c>
      <c r="C43" s="42"/>
      <c r="D43" s="42"/>
      <c r="E43" s="59"/>
      <c r="F43" s="43"/>
      <c r="G43" s="59"/>
      <c r="H43" s="8"/>
      <c r="I43" s="66"/>
      <c r="J43" s="59"/>
      <c r="K43" s="59"/>
      <c r="L43" s="29"/>
      <c r="M43" s="65"/>
      <c r="N43" s="55"/>
      <c r="O43" s="65"/>
      <c r="P43" s="65"/>
      <c r="Q43" s="55"/>
      <c r="R43" s="55"/>
      <c r="S43" s="35"/>
    </row>
    <row r="44" spans="1:19" s="34" customFormat="1" ht="15.75" x14ac:dyDescent="0.25">
      <c r="A44" s="46" t="s">
        <v>103</v>
      </c>
      <c r="B44" s="41" t="s">
        <v>32</v>
      </c>
      <c r="C44" s="42"/>
      <c r="D44" s="42"/>
      <c r="E44" s="59"/>
      <c r="F44" s="43"/>
      <c r="G44" s="59"/>
      <c r="H44" s="8"/>
      <c r="I44" s="66"/>
      <c r="J44" s="59"/>
      <c r="K44" s="59"/>
      <c r="L44" s="29"/>
      <c r="M44" s="65"/>
      <c r="N44" s="55"/>
      <c r="O44" s="65"/>
      <c r="P44" s="65"/>
      <c r="Q44" s="55"/>
      <c r="R44" s="55"/>
      <c r="S44" s="35"/>
    </row>
    <row r="45" spans="1:19" s="23" customFormat="1" ht="28.5" x14ac:dyDescent="0.25">
      <c r="A45" s="77" t="s">
        <v>104</v>
      </c>
      <c r="B45" s="22" t="s">
        <v>33</v>
      </c>
      <c r="C45" s="78">
        <f>C46+C48</f>
        <v>2331.1</v>
      </c>
      <c r="D45" s="78">
        <f>D46+D48</f>
        <v>2929.3999999999996</v>
      </c>
      <c r="E45" s="59">
        <f>D45/C45*100</f>
        <v>125.66599459482646</v>
      </c>
      <c r="F45" s="43">
        <f t="shared" ref="F45:F46" si="45">D45</f>
        <v>2929.3999999999996</v>
      </c>
      <c r="G45" s="59">
        <f t="shared" ref="G45:G46" si="46">F45/C45*100</f>
        <v>125.66599459482646</v>
      </c>
      <c r="H45" s="21"/>
      <c r="I45" s="81">
        <f>I46+I48</f>
        <v>2646.6</v>
      </c>
      <c r="J45" s="59">
        <f t="shared" ref="J45:J46" si="47">I45/C45*100</f>
        <v>113.5343829093561</v>
      </c>
      <c r="K45" s="59">
        <f t="shared" ref="K45:K46" si="48">I45/E45*100</f>
        <v>2106.059008670718</v>
      </c>
      <c r="L45" s="82"/>
      <c r="M45" s="81">
        <f>M46+M48</f>
        <v>1106.5999999999999</v>
      </c>
      <c r="N45" s="55">
        <f t="shared" ref="N45:N46" si="49">M45/I45*100</f>
        <v>41.812136325852038</v>
      </c>
      <c r="O45" s="83"/>
      <c r="P45" s="81">
        <f>P46+P48</f>
        <v>1106.5999999999999</v>
      </c>
      <c r="Q45" s="55">
        <f t="shared" ref="Q45:Q46" si="50">P45/M45*100</f>
        <v>100</v>
      </c>
      <c r="R45" s="55">
        <f t="shared" si="29"/>
        <v>239.16500994035786</v>
      </c>
      <c r="S45" s="80"/>
    </row>
    <row r="46" spans="1:19" s="34" customFormat="1" ht="39" customHeight="1" x14ac:dyDescent="0.25">
      <c r="A46" s="46" t="s">
        <v>105</v>
      </c>
      <c r="B46" s="41" t="s">
        <v>34</v>
      </c>
      <c r="C46" s="42">
        <v>273.39999999999998</v>
      </c>
      <c r="D46" s="42">
        <v>789.7</v>
      </c>
      <c r="E46" s="59">
        <f>D46/C46*100</f>
        <v>288.84418434528169</v>
      </c>
      <c r="F46" s="43">
        <f t="shared" si="45"/>
        <v>789.7</v>
      </c>
      <c r="G46" s="59">
        <f t="shared" si="46"/>
        <v>288.84418434528169</v>
      </c>
      <c r="H46" s="8"/>
      <c r="I46" s="66"/>
      <c r="J46" s="59">
        <f t="shared" si="47"/>
        <v>0</v>
      </c>
      <c r="K46" s="59">
        <f t="shared" si="48"/>
        <v>0</v>
      </c>
      <c r="L46" s="29"/>
      <c r="M46" s="66"/>
      <c r="N46" s="55" t="e">
        <f t="shared" si="49"/>
        <v>#DIV/0!</v>
      </c>
      <c r="O46" s="65"/>
      <c r="P46" s="66"/>
      <c r="Q46" s="55" t="e">
        <f t="shared" si="50"/>
        <v>#DIV/0!</v>
      </c>
      <c r="R46" s="55" t="e">
        <f t="shared" si="29"/>
        <v>#DIV/0!</v>
      </c>
      <c r="S46" s="37"/>
    </row>
    <row r="47" spans="1:19" s="34" customFormat="1" ht="30" x14ac:dyDescent="0.25">
      <c r="A47" s="46" t="s">
        <v>106</v>
      </c>
      <c r="B47" s="41" t="s">
        <v>35</v>
      </c>
      <c r="C47" s="42"/>
      <c r="D47" s="42"/>
      <c r="E47" s="59" t="e">
        <f>D47/C47*100</f>
        <v>#DIV/0!</v>
      </c>
      <c r="F47" s="43"/>
      <c r="G47" s="59"/>
      <c r="H47" s="8"/>
      <c r="I47" s="66"/>
      <c r="J47" s="59"/>
      <c r="K47" s="59"/>
      <c r="L47" s="29"/>
      <c r="M47" s="65"/>
      <c r="N47" s="55"/>
      <c r="O47" s="65"/>
      <c r="P47" s="65"/>
      <c r="Q47" s="55"/>
      <c r="R47" s="55"/>
      <c r="S47" s="35"/>
    </row>
    <row r="48" spans="1:19" s="34" customFormat="1" ht="30" x14ac:dyDescent="0.25">
      <c r="A48" s="46" t="s">
        <v>107</v>
      </c>
      <c r="B48" s="41" t="s">
        <v>35</v>
      </c>
      <c r="C48" s="42">
        <v>2057.6999999999998</v>
      </c>
      <c r="D48" s="42">
        <v>2139.6999999999998</v>
      </c>
      <c r="E48" s="59">
        <f>D48/C48*100</f>
        <v>103.9850318316567</v>
      </c>
      <c r="F48" s="43">
        <f>D48</f>
        <v>2139.6999999999998</v>
      </c>
      <c r="G48" s="59">
        <f>F48/C48*100</f>
        <v>103.9850318316567</v>
      </c>
      <c r="H48" s="8"/>
      <c r="I48" s="66">
        <v>2646.6</v>
      </c>
      <c r="J48" s="59">
        <f t="shared" ref="J48" si="51">I48/C48*100</f>
        <v>128.61933226417847</v>
      </c>
      <c r="K48" s="59">
        <f t="shared" ref="K48" si="52">I48/E48*100</f>
        <v>2545.1740057017341</v>
      </c>
      <c r="L48" s="29"/>
      <c r="M48" s="65">
        <v>1106.5999999999999</v>
      </c>
      <c r="N48" s="55">
        <f t="shared" ref="N48" si="53">M48/I48*100</f>
        <v>41.812136325852038</v>
      </c>
      <c r="O48" s="65"/>
      <c r="P48" s="65">
        <v>1106.5999999999999</v>
      </c>
      <c r="Q48" s="55">
        <f t="shared" ref="Q48" si="54">P48/M48*100</f>
        <v>100</v>
      </c>
      <c r="R48" s="55">
        <f t="shared" si="29"/>
        <v>239.16500994035786</v>
      </c>
      <c r="S48" s="35"/>
    </row>
    <row r="49" spans="1:19" s="34" customFormat="1" ht="15.75" x14ac:dyDescent="0.25">
      <c r="A49" s="46" t="s">
        <v>108</v>
      </c>
      <c r="B49" s="41" t="s">
        <v>36</v>
      </c>
      <c r="C49" s="42"/>
      <c r="D49" s="47"/>
      <c r="E49" s="59"/>
      <c r="F49" s="43"/>
      <c r="G49" s="59"/>
      <c r="H49" s="8"/>
      <c r="I49" s="66"/>
      <c r="J49" s="59"/>
      <c r="K49" s="59"/>
      <c r="L49" s="29"/>
      <c r="M49" s="65"/>
      <c r="N49" s="55"/>
      <c r="O49" s="65"/>
      <c r="P49" s="65"/>
      <c r="Q49" s="55"/>
      <c r="R49" s="55"/>
      <c r="S49" s="35"/>
    </row>
    <row r="50" spans="1:19" s="34" customFormat="1" ht="30" x14ac:dyDescent="0.25">
      <c r="A50" s="46" t="s">
        <v>109</v>
      </c>
      <c r="B50" s="41" t="s">
        <v>37</v>
      </c>
      <c r="C50" s="42"/>
      <c r="D50" s="42"/>
      <c r="E50" s="59"/>
      <c r="F50" s="43"/>
      <c r="G50" s="59"/>
      <c r="H50" s="8"/>
      <c r="I50" s="66"/>
      <c r="J50" s="59"/>
      <c r="K50" s="59"/>
      <c r="L50" s="29"/>
      <c r="M50" s="65"/>
      <c r="N50" s="55"/>
      <c r="O50" s="65"/>
      <c r="P50" s="65"/>
      <c r="Q50" s="55"/>
      <c r="R50" s="55"/>
      <c r="S50" s="35"/>
    </row>
    <row r="51" spans="1:19" s="23" customFormat="1" ht="15.75" x14ac:dyDescent="0.25">
      <c r="A51" s="77" t="s">
        <v>110</v>
      </c>
      <c r="B51" s="22" t="s">
        <v>38</v>
      </c>
      <c r="C51" s="78">
        <f>C54+C57+C58</f>
        <v>23357.9</v>
      </c>
      <c r="D51" s="78">
        <f>D54+D57+D58+D61</f>
        <v>18109</v>
      </c>
      <c r="E51" s="59">
        <f>D51/C51*100</f>
        <v>77.528373697977983</v>
      </c>
      <c r="F51" s="43">
        <f>D51</f>
        <v>18109</v>
      </c>
      <c r="G51" s="59">
        <f>F51/C51*100</f>
        <v>77.528373697977983</v>
      </c>
      <c r="H51" s="21"/>
      <c r="I51" s="81">
        <f>I54+I58</f>
        <v>11222.7</v>
      </c>
      <c r="J51" s="59">
        <f t="shared" ref="J51" si="55">I51/C51*100</f>
        <v>48.046699403627898</v>
      </c>
      <c r="K51" s="59">
        <f t="shared" ref="K51" si="56">I51/E51*100</f>
        <v>14475.603530288809</v>
      </c>
      <c r="L51" s="82"/>
      <c r="M51" s="81">
        <f>M54+M58</f>
        <v>14932.599999999999</v>
      </c>
      <c r="N51" s="55">
        <f t="shared" ref="N51" si="57">M51/I51*100</f>
        <v>133.05710746968197</v>
      </c>
      <c r="O51" s="83"/>
      <c r="P51" s="81">
        <f>P54+P58</f>
        <v>15267.3</v>
      </c>
      <c r="Q51" s="55">
        <f t="shared" ref="Q51" si="58">P51/M51*100</f>
        <v>102.24140471183854</v>
      </c>
      <c r="R51" s="55">
        <f t="shared" si="29"/>
        <v>76.840243002528069</v>
      </c>
      <c r="S51" s="80"/>
    </row>
    <row r="52" spans="1:19" s="34" customFormat="1" ht="15.75" x14ac:dyDescent="0.25">
      <c r="A52" s="46" t="s">
        <v>111</v>
      </c>
      <c r="B52" s="41" t="s">
        <v>39</v>
      </c>
      <c r="C52" s="42"/>
      <c r="D52" s="42"/>
      <c r="E52" s="59"/>
      <c r="F52" s="43"/>
      <c r="G52" s="59"/>
      <c r="H52" s="8"/>
      <c r="I52" s="66"/>
      <c r="J52" s="59"/>
      <c r="K52" s="59"/>
      <c r="L52" s="29"/>
      <c r="M52" s="65"/>
      <c r="N52" s="55"/>
      <c r="O52" s="65"/>
      <c r="P52" s="65"/>
      <c r="Q52" s="55"/>
      <c r="R52" s="55"/>
      <c r="S52" s="35"/>
    </row>
    <row r="53" spans="1:19" s="34" customFormat="1" ht="15.75" x14ac:dyDescent="0.25">
      <c r="A53" s="46" t="s">
        <v>212</v>
      </c>
      <c r="B53" s="41" t="s">
        <v>211</v>
      </c>
      <c r="C53" s="42"/>
      <c r="D53" s="47"/>
      <c r="E53" s="59"/>
      <c r="F53" s="43"/>
      <c r="G53" s="59"/>
      <c r="H53" s="8"/>
      <c r="I53" s="66"/>
      <c r="J53" s="59"/>
      <c r="K53" s="59"/>
      <c r="L53" s="29"/>
      <c r="M53" s="65"/>
      <c r="N53" s="55"/>
      <c r="O53" s="65"/>
      <c r="P53" s="65"/>
      <c r="Q53" s="55"/>
      <c r="R53" s="55"/>
      <c r="S53" s="35"/>
    </row>
    <row r="54" spans="1:19" s="34" customFormat="1" ht="15.75" x14ac:dyDescent="0.25">
      <c r="A54" s="46" t="s">
        <v>112</v>
      </c>
      <c r="B54" s="41" t="s">
        <v>40</v>
      </c>
      <c r="C54" s="42">
        <v>285.60000000000002</v>
      </c>
      <c r="D54" s="42">
        <v>594</v>
      </c>
      <c r="E54" s="59">
        <f>D54/C54*100</f>
        <v>207.9831932773109</v>
      </c>
      <c r="F54" s="43">
        <f>D54</f>
        <v>594</v>
      </c>
      <c r="G54" s="59">
        <f>F54/C54*100</f>
        <v>207.9831932773109</v>
      </c>
      <c r="H54" s="8"/>
      <c r="I54" s="66">
        <v>577.20000000000005</v>
      </c>
      <c r="J54" s="59">
        <f t="shared" ref="J54" si="59">I54/C54*100</f>
        <v>202.10084033613444</v>
      </c>
      <c r="K54" s="59">
        <f t="shared" ref="K54" si="60">I54/E54*100</f>
        <v>277.52242424242428</v>
      </c>
      <c r="L54" s="37"/>
      <c r="M54" s="65">
        <v>711.8</v>
      </c>
      <c r="N54" s="55">
        <f t="shared" ref="N54" si="61">M54/I54*100</f>
        <v>123.3194733194733</v>
      </c>
      <c r="O54" s="67"/>
      <c r="P54" s="65">
        <v>846</v>
      </c>
      <c r="Q54" s="55">
        <f t="shared" ref="Q54" si="62">P54/M54*100</f>
        <v>118.8536105647654</v>
      </c>
      <c r="R54" s="55">
        <f t="shared" si="29"/>
        <v>96.378623234030073</v>
      </c>
      <c r="S54" s="37"/>
    </row>
    <row r="55" spans="1:19" s="34" customFormat="1" ht="15.75" x14ac:dyDescent="0.25">
      <c r="A55" s="46" t="s">
        <v>113</v>
      </c>
      <c r="B55" s="41" t="s">
        <v>41</v>
      </c>
      <c r="C55" s="42"/>
      <c r="D55" s="49"/>
      <c r="E55" s="59"/>
      <c r="F55" s="43"/>
      <c r="G55" s="59"/>
      <c r="H55" s="8"/>
      <c r="I55" s="66"/>
      <c r="J55" s="59"/>
      <c r="K55" s="59"/>
      <c r="L55" s="37"/>
      <c r="M55" s="65"/>
      <c r="N55" s="55"/>
      <c r="O55" s="67"/>
      <c r="P55" s="65"/>
      <c r="Q55" s="55"/>
      <c r="R55" s="55"/>
      <c r="S55" s="35"/>
    </row>
    <row r="56" spans="1:19" s="34" customFormat="1" ht="15.75" x14ac:dyDescent="0.25">
      <c r="A56" s="46" t="s">
        <v>114</v>
      </c>
      <c r="B56" s="41" t="s">
        <v>42</v>
      </c>
      <c r="C56" s="42"/>
      <c r="D56" s="49"/>
      <c r="E56" s="59"/>
      <c r="F56" s="43"/>
      <c r="G56" s="59"/>
      <c r="H56" s="8"/>
      <c r="I56" s="66"/>
      <c r="J56" s="59"/>
      <c r="K56" s="59"/>
      <c r="L56" s="29"/>
      <c r="M56" s="65"/>
      <c r="N56" s="55"/>
      <c r="O56" s="65"/>
      <c r="P56" s="65"/>
      <c r="Q56" s="55"/>
      <c r="R56" s="55"/>
      <c r="S56" s="35"/>
    </row>
    <row r="57" spans="1:19" s="34" customFormat="1" ht="15.75" x14ac:dyDescent="0.25">
      <c r="A57" s="46" t="s">
        <v>115</v>
      </c>
      <c r="B57" s="41" t="s">
        <v>43</v>
      </c>
      <c r="C57" s="42">
        <v>3526.4</v>
      </c>
      <c r="D57" s="49">
        <v>3707.7</v>
      </c>
      <c r="E57" s="59">
        <f>D57/C57*100</f>
        <v>105.14122050816697</v>
      </c>
      <c r="F57" s="43">
        <f t="shared" ref="F57:F58" si="63">D57</f>
        <v>3707.7</v>
      </c>
      <c r="G57" s="59">
        <f t="shared" ref="G57:G58" si="64">F57/C57*100</f>
        <v>105.14122050816697</v>
      </c>
      <c r="H57" s="8"/>
      <c r="I57" s="66"/>
      <c r="J57" s="59">
        <f t="shared" ref="J57:J58" si="65">I57/C57*100</f>
        <v>0</v>
      </c>
      <c r="K57" s="59">
        <f t="shared" ref="K57:K58" si="66">I57/E57*100</f>
        <v>0</v>
      </c>
      <c r="L57" s="29"/>
      <c r="M57" s="65"/>
      <c r="N57" s="55"/>
      <c r="O57" s="65"/>
      <c r="P57" s="65"/>
      <c r="Q57" s="55"/>
      <c r="R57" s="55"/>
      <c r="S57" s="35"/>
    </row>
    <row r="58" spans="1:19" s="34" customFormat="1" ht="15.75" x14ac:dyDescent="0.25">
      <c r="A58" s="46" t="s">
        <v>116</v>
      </c>
      <c r="B58" s="41" t="s">
        <v>44</v>
      </c>
      <c r="C58" s="42">
        <v>19545.900000000001</v>
      </c>
      <c r="D58" s="42">
        <v>13078.6</v>
      </c>
      <c r="E58" s="59">
        <f>D58/C58*100</f>
        <v>66.91224246517173</v>
      </c>
      <c r="F58" s="43">
        <f t="shared" si="63"/>
        <v>13078.6</v>
      </c>
      <c r="G58" s="59">
        <f t="shared" si="64"/>
        <v>66.91224246517173</v>
      </c>
      <c r="H58" s="8"/>
      <c r="I58" s="66">
        <v>10645.5</v>
      </c>
      <c r="J58" s="59">
        <f t="shared" si="65"/>
        <v>54.464107562199736</v>
      </c>
      <c r="K58" s="59">
        <f t="shared" si="66"/>
        <v>15909.644644686739</v>
      </c>
      <c r="L58" s="29"/>
      <c r="M58" s="65">
        <v>14220.8</v>
      </c>
      <c r="N58" s="55">
        <f t="shared" ref="N58" si="67">M58/I58*100</f>
        <v>133.58508289887746</v>
      </c>
      <c r="O58" s="65"/>
      <c r="P58" s="65">
        <v>14421.3</v>
      </c>
      <c r="Q58" s="55">
        <f t="shared" ref="Q58" si="68">P58/M58*100</f>
        <v>101.40990661566155</v>
      </c>
      <c r="R58" s="55">
        <f t="shared" si="29"/>
        <v>75.914094908656693</v>
      </c>
      <c r="S58" s="35"/>
    </row>
    <row r="59" spans="1:19" s="34" customFormat="1" ht="15.75" x14ac:dyDescent="0.25">
      <c r="A59" s="46" t="s">
        <v>117</v>
      </c>
      <c r="B59" s="41" t="s">
        <v>45</v>
      </c>
      <c r="C59" s="42"/>
      <c r="D59" s="49"/>
      <c r="E59" s="59"/>
      <c r="F59" s="43"/>
      <c r="G59" s="59"/>
      <c r="H59" s="8"/>
      <c r="I59" s="66"/>
      <c r="J59" s="59"/>
      <c r="K59" s="59"/>
      <c r="L59" s="37"/>
      <c r="M59" s="65"/>
      <c r="N59" s="55"/>
      <c r="O59" s="67"/>
      <c r="P59" s="65"/>
      <c r="Q59" s="55"/>
      <c r="R59" s="55"/>
      <c r="S59" s="35"/>
    </row>
    <row r="60" spans="1:19" s="34" customFormat="1" ht="15.75" x14ac:dyDescent="0.25">
      <c r="A60" s="46" t="s">
        <v>220</v>
      </c>
      <c r="B60" s="41" t="s">
        <v>219</v>
      </c>
      <c r="C60" s="42"/>
      <c r="D60" s="42"/>
      <c r="E60" s="59"/>
      <c r="F60" s="61"/>
      <c r="G60" s="59"/>
      <c r="H60" s="8"/>
      <c r="I60" s="66"/>
      <c r="J60" s="59"/>
      <c r="K60" s="59"/>
      <c r="L60" s="37"/>
      <c r="M60" s="65"/>
      <c r="N60" s="55"/>
      <c r="O60" s="67"/>
      <c r="P60" s="65"/>
      <c r="Q60" s="55"/>
      <c r="R60" s="55"/>
      <c r="S60" s="37"/>
    </row>
    <row r="61" spans="1:19" s="34" customFormat="1" ht="55.5" customHeight="1" x14ac:dyDescent="0.25">
      <c r="A61" s="46" t="s">
        <v>118</v>
      </c>
      <c r="B61" s="41" t="s">
        <v>46</v>
      </c>
      <c r="C61" s="42">
        <v>2519.1999999999998</v>
      </c>
      <c r="D61" s="42">
        <v>728.7</v>
      </c>
      <c r="E61" s="59"/>
      <c r="F61" s="43"/>
      <c r="G61" s="59"/>
      <c r="H61" s="8"/>
      <c r="I61" s="66"/>
      <c r="J61" s="59"/>
      <c r="K61" s="59"/>
      <c r="L61" s="29"/>
      <c r="M61" s="65"/>
      <c r="N61" s="55"/>
      <c r="O61" s="65"/>
      <c r="P61" s="65"/>
      <c r="Q61" s="55"/>
      <c r="R61" s="55"/>
      <c r="S61" s="35"/>
    </row>
    <row r="62" spans="1:19" s="23" customFormat="1" ht="15.75" x14ac:dyDescent="0.25">
      <c r="A62" s="77" t="s">
        <v>119</v>
      </c>
      <c r="B62" s="22" t="s">
        <v>47</v>
      </c>
      <c r="C62" s="78">
        <f>C64+C65+C66</f>
        <v>113.4</v>
      </c>
      <c r="D62" s="78">
        <f>D63+D64</f>
        <v>1076.8</v>
      </c>
      <c r="E62" s="59">
        <f t="shared" ref="E62:E64" si="69">D62/C62*100</f>
        <v>949.55908289241609</v>
      </c>
      <c r="F62" s="43">
        <f t="shared" ref="F62" si="70">D62</f>
        <v>1076.8</v>
      </c>
      <c r="G62" s="59">
        <f t="shared" ref="G62" si="71">F62/C62*100</f>
        <v>949.55908289241609</v>
      </c>
      <c r="H62" s="21"/>
      <c r="I62" s="81">
        <f>I63</f>
        <v>18.5</v>
      </c>
      <c r="J62" s="59">
        <f t="shared" ref="J62:J63" si="72">I62/C62*100</f>
        <v>16.313932980599645</v>
      </c>
      <c r="K62" s="59">
        <f t="shared" ref="K62:K63" si="73">I62/E62*100</f>
        <v>1.948272659732541</v>
      </c>
      <c r="L62" s="82"/>
      <c r="M62" s="81">
        <f>M63</f>
        <v>21.9</v>
      </c>
      <c r="N62" s="55">
        <f t="shared" ref="N62:N63" si="74">M62/I62*100</f>
        <v>118.37837837837837</v>
      </c>
      <c r="O62" s="81"/>
      <c r="P62" s="81">
        <f>P63</f>
        <v>21.9</v>
      </c>
      <c r="Q62" s="55">
        <f t="shared" ref="Q62:Q63" si="75">P62/M62*100</f>
        <v>100</v>
      </c>
      <c r="R62" s="55">
        <f t="shared" si="29"/>
        <v>84.474885844748854</v>
      </c>
      <c r="S62" s="80"/>
    </row>
    <row r="63" spans="1:19" s="34" customFormat="1" ht="15.75" x14ac:dyDescent="0.25">
      <c r="A63" s="46" t="s">
        <v>120</v>
      </c>
      <c r="B63" s="41" t="s">
        <v>48</v>
      </c>
      <c r="C63" s="42">
        <v>6386</v>
      </c>
      <c r="D63" s="42">
        <v>16.8</v>
      </c>
      <c r="E63" s="59">
        <f t="shared" si="69"/>
        <v>0.26307547760726591</v>
      </c>
      <c r="F63" s="43">
        <f>D63</f>
        <v>16.8</v>
      </c>
      <c r="G63" s="59">
        <f t="shared" ref="G63:G64" si="76">F63/C63*100</f>
        <v>0.26307547760726591</v>
      </c>
      <c r="H63" s="8"/>
      <c r="I63" s="66">
        <v>18.5</v>
      </c>
      <c r="J63" s="59">
        <f t="shared" si="72"/>
        <v>0.28969621046038208</v>
      </c>
      <c r="K63" s="59">
        <f t="shared" si="73"/>
        <v>7032.2023809523816</v>
      </c>
      <c r="L63" s="29"/>
      <c r="M63" s="65">
        <v>21.9</v>
      </c>
      <c r="N63" s="55">
        <f t="shared" si="74"/>
        <v>118.37837837837837</v>
      </c>
      <c r="O63" s="65"/>
      <c r="P63" s="65">
        <v>21.9</v>
      </c>
      <c r="Q63" s="55">
        <f t="shared" si="75"/>
        <v>100</v>
      </c>
      <c r="R63" s="55">
        <f t="shared" si="29"/>
        <v>84.474885844748854</v>
      </c>
      <c r="S63" s="35"/>
    </row>
    <row r="64" spans="1:19" s="34" customFormat="1" ht="15.75" x14ac:dyDescent="0.25">
      <c r="A64" s="46" t="s">
        <v>121</v>
      </c>
      <c r="B64" s="41" t="s">
        <v>49</v>
      </c>
      <c r="C64" s="42">
        <v>113.4</v>
      </c>
      <c r="D64" s="42">
        <v>1060</v>
      </c>
      <c r="E64" s="59">
        <f t="shared" si="69"/>
        <v>934.74426807760142</v>
      </c>
      <c r="F64" s="43">
        <f>D64</f>
        <v>1060</v>
      </c>
      <c r="G64" s="59">
        <f t="shared" si="76"/>
        <v>934.74426807760142</v>
      </c>
      <c r="H64" s="8"/>
      <c r="I64" s="66"/>
      <c r="J64" s="59"/>
      <c r="K64" s="59"/>
      <c r="L64" s="29"/>
      <c r="M64" s="65"/>
      <c r="N64" s="55"/>
      <c r="O64" s="65"/>
      <c r="P64" s="65"/>
      <c r="Q64" s="55"/>
      <c r="R64" s="55"/>
      <c r="S64" s="35"/>
    </row>
    <row r="65" spans="1:19" s="34" customFormat="1" ht="15.75" x14ac:dyDescent="0.25">
      <c r="A65" s="46" t="s">
        <v>122</v>
      </c>
      <c r="B65" s="41" t="s">
        <v>50</v>
      </c>
      <c r="C65" s="42"/>
      <c r="D65" s="42"/>
      <c r="E65" s="59"/>
      <c r="F65" s="43"/>
      <c r="G65" s="59"/>
      <c r="H65" s="8"/>
      <c r="I65" s="66"/>
      <c r="J65" s="59"/>
      <c r="K65" s="59"/>
      <c r="L65" s="29"/>
      <c r="M65" s="65"/>
      <c r="N65" s="55"/>
      <c r="O65" s="65"/>
      <c r="P65" s="65"/>
      <c r="Q65" s="55"/>
      <c r="R65" s="55"/>
      <c r="S65" s="35"/>
    </row>
    <row r="66" spans="1:19" s="34" customFormat="1" ht="30" x14ac:dyDescent="0.25">
      <c r="A66" s="46" t="s">
        <v>214</v>
      </c>
      <c r="B66" s="41" t="s">
        <v>213</v>
      </c>
      <c r="C66" s="42"/>
      <c r="D66" s="47"/>
      <c r="E66" s="59"/>
      <c r="F66" s="43"/>
      <c r="G66" s="59"/>
      <c r="H66" s="8"/>
      <c r="I66" s="66"/>
      <c r="J66" s="59"/>
      <c r="K66" s="59"/>
      <c r="L66" s="29"/>
      <c r="M66" s="65"/>
      <c r="N66" s="55"/>
      <c r="O66" s="65"/>
      <c r="P66" s="65"/>
      <c r="Q66" s="55"/>
      <c r="R66" s="55"/>
      <c r="S66" s="35"/>
    </row>
    <row r="67" spans="1:19" s="34" customFormat="1" ht="15.75" x14ac:dyDescent="0.25">
      <c r="A67" s="46" t="s">
        <v>123</v>
      </c>
      <c r="B67" s="41" t="s">
        <v>51</v>
      </c>
      <c r="C67" s="42"/>
      <c r="D67" s="42"/>
      <c r="E67" s="59"/>
      <c r="F67" s="43"/>
      <c r="G67" s="59"/>
      <c r="H67" s="8"/>
      <c r="I67" s="66"/>
      <c r="J67" s="59"/>
      <c r="K67" s="59"/>
      <c r="L67" s="29"/>
      <c r="M67" s="65"/>
      <c r="N67" s="55"/>
      <c r="O67" s="65"/>
      <c r="P67" s="65"/>
      <c r="Q67" s="55"/>
      <c r="R67" s="55"/>
      <c r="S67" s="35"/>
    </row>
    <row r="68" spans="1:19" s="23" customFormat="1" ht="15.75" x14ac:dyDescent="0.25">
      <c r="A68" s="77" t="s">
        <v>124</v>
      </c>
      <c r="B68" s="22" t="s">
        <v>52</v>
      </c>
      <c r="C68" s="78">
        <f>C70</f>
        <v>0</v>
      </c>
      <c r="D68" s="49">
        <v>1195</v>
      </c>
      <c r="E68" s="60"/>
      <c r="F68" s="79"/>
      <c r="G68" s="60"/>
      <c r="H68" s="62"/>
      <c r="I68" s="81">
        <f>I71</f>
        <v>45</v>
      </c>
      <c r="J68" s="59"/>
      <c r="K68" s="59"/>
      <c r="L68" s="84"/>
      <c r="M68" s="81">
        <v>45</v>
      </c>
      <c r="N68" s="55"/>
      <c r="O68" s="81"/>
      <c r="P68" s="81">
        <v>45</v>
      </c>
      <c r="Q68" s="55"/>
      <c r="R68" s="55"/>
      <c r="S68" s="80"/>
    </row>
    <row r="69" spans="1:19" s="34" customFormat="1" ht="15.75" x14ac:dyDescent="0.25">
      <c r="A69" s="46" t="s">
        <v>125</v>
      </c>
      <c r="B69" s="41" t="s">
        <v>53</v>
      </c>
      <c r="C69" s="42"/>
      <c r="D69" s="47"/>
      <c r="E69" s="59"/>
      <c r="F69" s="43"/>
      <c r="G69" s="59"/>
      <c r="H69" s="8"/>
      <c r="I69" s="66"/>
      <c r="J69" s="59"/>
      <c r="K69" s="59"/>
      <c r="L69" s="29"/>
      <c r="M69" s="65"/>
      <c r="N69" s="55"/>
      <c r="O69" s="65"/>
      <c r="P69" s="65"/>
      <c r="Q69" s="55"/>
      <c r="R69" s="55"/>
      <c r="S69" s="35"/>
    </row>
    <row r="70" spans="1:19" s="34" customFormat="1" ht="15.75" x14ac:dyDescent="0.25">
      <c r="A70" s="46" t="s">
        <v>126</v>
      </c>
      <c r="B70" s="41" t="s">
        <v>54</v>
      </c>
      <c r="C70" s="42"/>
      <c r="D70" s="42"/>
      <c r="E70" s="59"/>
      <c r="F70" s="43"/>
      <c r="G70" s="59"/>
      <c r="H70" s="8"/>
      <c r="I70" s="66"/>
      <c r="J70" s="59"/>
      <c r="K70" s="59"/>
      <c r="L70" s="37"/>
      <c r="M70" s="65"/>
      <c r="N70" s="55"/>
      <c r="O70" s="67"/>
      <c r="P70" s="65"/>
      <c r="Q70" s="55"/>
      <c r="R70" s="55"/>
      <c r="S70" s="35"/>
    </row>
    <row r="71" spans="1:19" s="34" customFormat="1" ht="15.75" x14ac:dyDescent="0.25">
      <c r="A71" s="46" t="s">
        <v>127</v>
      </c>
      <c r="B71" s="41" t="s">
        <v>55</v>
      </c>
      <c r="C71" s="42">
        <v>569.9</v>
      </c>
      <c r="D71" s="49">
        <v>1195</v>
      </c>
      <c r="E71" s="59"/>
      <c r="F71" s="43"/>
      <c r="G71" s="59"/>
      <c r="H71" s="8"/>
      <c r="I71" s="66">
        <v>45</v>
      </c>
      <c r="J71" s="59"/>
      <c r="K71" s="59"/>
      <c r="L71" s="29"/>
      <c r="M71" s="65">
        <v>45</v>
      </c>
      <c r="N71" s="55"/>
      <c r="O71" s="65"/>
      <c r="P71" s="65">
        <v>45</v>
      </c>
      <c r="Q71" s="55"/>
      <c r="R71" s="55"/>
      <c r="S71" s="35"/>
    </row>
    <row r="72" spans="1:19" s="23" customFormat="1" ht="15.75" x14ac:dyDescent="0.25">
      <c r="A72" s="77" t="s">
        <v>128</v>
      </c>
      <c r="B72" s="22" t="s">
        <v>56</v>
      </c>
      <c r="C72" s="78">
        <f>C73+C74+C75+C79+C81</f>
        <v>143709.20000000001</v>
      </c>
      <c r="D72" s="78">
        <f>D73+D74+D75+D79+D81</f>
        <v>166836.4</v>
      </c>
      <c r="E72" s="59">
        <f>D72/C72*100</f>
        <v>116.09305458523183</v>
      </c>
      <c r="F72" s="43">
        <f t="shared" ref="F72:F75" si="77">D72</f>
        <v>166836.4</v>
      </c>
      <c r="G72" s="59">
        <f t="shared" ref="G72:G75" si="78">F72/C72*100</f>
        <v>116.09305458523183</v>
      </c>
      <c r="H72" s="62"/>
      <c r="I72" s="60">
        <f>I73+I74+I75+I79+I81</f>
        <v>158950.29999999999</v>
      </c>
      <c r="J72" s="59">
        <f t="shared" ref="J72:J75" si="79">I72/C72*100</f>
        <v>110.60551446949812</v>
      </c>
      <c r="K72" s="59">
        <f t="shared" ref="K72:K75" si="80">I72/E72*100</f>
        <v>136916.28716970637</v>
      </c>
      <c r="L72" s="60"/>
      <c r="M72" s="60">
        <f>M73+M74+M75+M79+M81</f>
        <v>179170.5</v>
      </c>
      <c r="N72" s="55">
        <f t="shared" ref="N72:N75" si="81">M72/I72*100</f>
        <v>112.72108325684194</v>
      </c>
      <c r="O72" s="60"/>
      <c r="P72" s="60">
        <f>P73+P74+P75+P79+P81</f>
        <v>188377.8</v>
      </c>
      <c r="Q72" s="55">
        <f t="shared" ref="Q72:Q75" si="82">P72/M72*100</f>
        <v>105.13884819208519</v>
      </c>
      <c r="R72" s="55">
        <f t="shared" si="29"/>
        <v>93.273454401178739</v>
      </c>
      <c r="S72" s="60"/>
    </row>
    <row r="73" spans="1:19" s="34" customFormat="1" ht="15.75" x14ac:dyDescent="0.25">
      <c r="A73" s="46" t="s">
        <v>129</v>
      </c>
      <c r="B73" s="41" t="s">
        <v>57</v>
      </c>
      <c r="C73" s="42">
        <v>25920.1</v>
      </c>
      <c r="D73" s="42">
        <v>30320.799999999999</v>
      </c>
      <c r="E73" s="59">
        <f t="shared" ref="E73:E75" si="83">D73/C73*100</f>
        <v>116.97794375793305</v>
      </c>
      <c r="F73" s="43">
        <f t="shared" si="77"/>
        <v>30320.799999999999</v>
      </c>
      <c r="G73" s="59">
        <f t="shared" si="78"/>
        <v>116.97794375793305</v>
      </c>
      <c r="H73" s="8"/>
      <c r="I73" s="59">
        <v>33008.9</v>
      </c>
      <c r="J73" s="59">
        <f t="shared" si="79"/>
        <v>127.34865992029354</v>
      </c>
      <c r="K73" s="59">
        <f>I73/E73*100</f>
        <v>28218.054566172395</v>
      </c>
      <c r="L73" s="59"/>
      <c r="M73" s="59">
        <v>34847.699999999997</v>
      </c>
      <c r="N73" s="55">
        <f t="shared" si="81"/>
        <v>105.57061883310257</v>
      </c>
      <c r="O73" s="59"/>
      <c r="P73" s="59">
        <v>36897.300000000003</v>
      </c>
      <c r="Q73" s="55">
        <f t="shared" si="82"/>
        <v>105.88159333327596</v>
      </c>
      <c r="R73" s="55">
        <f t="shared" si="29"/>
        <v>100.29456538534174</v>
      </c>
      <c r="S73" s="59"/>
    </row>
    <row r="74" spans="1:19" s="34" customFormat="1" ht="15.75" x14ac:dyDescent="0.25">
      <c r="A74" s="46" t="s">
        <v>130</v>
      </c>
      <c r="B74" s="41" t="s">
        <v>58</v>
      </c>
      <c r="C74" s="42">
        <v>100348</v>
      </c>
      <c r="D74" s="42">
        <v>115939.7</v>
      </c>
      <c r="E74" s="59">
        <f t="shared" si="83"/>
        <v>115.53762905090285</v>
      </c>
      <c r="F74" s="43">
        <f t="shared" si="77"/>
        <v>115939.7</v>
      </c>
      <c r="G74" s="59">
        <f t="shared" si="78"/>
        <v>115.53762905090285</v>
      </c>
      <c r="H74" s="8"/>
      <c r="I74" s="59">
        <v>103728.3</v>
      </c>
      <c r="J74" s="59">
        <f t="shared" si="79"/>
        <v>103.36857735081915</v>
      </c>
      <c r="K74" s="59">
        <f t="shared" si="80"/>
        <v>89778.802674148727</v>
      </c>
      <c r="L74" s="59"/>
      <c r="M74" s="59">
        <v>129755.3</v>
      </c>
      <c r="N74" s="55">
        <f t="shared" si="81"/>
        <v>125.09151311647835</v>
      </c>
      <c r="O74" s="59"/>
      <c r="P74" s="59">
        <v>136912.9</v>
      </c>
      <c r="Q74" s="55">
        <f t="shared" si="82"/>
        <v>105.51622939486865</v>
      </c>
      <c r="R74" s="55">
        <f t="shared" si="29"/>
        <v>84.351229564724932</v>
      </c>
      <c r="S74" s="59"/>
    </row>
    <row r="75" spans="1:19" s="34" customFormat="1" ht="15.75" x14ac:dyDescent="0.25">
      <c r="A75" s="46" t="s">
        <v>131</v>
      </c>
      <c r="B75" s="41" t="s">
        <v>59</v>
      </c>
      <c r="C75" s="42">
        <v>13689.6</v>
      </c>
      <c r="D75" s="42">
        <v>16798.400000000001</v>
      </c>
      <c r="E75" s="59">
        <f t="shared" si="83"/>
        <v>122.70920991117345</v>
      </c>
      <c r="F75" s="43">
        <f t="shared" si="77"/>
        <v>16798.400000000001</v>
      </c>
      <c r="G75" s="59">
        <f t="shared" si="78"/>
        <v>122.70920991117345</v>
      </c>
      <c r="H75" s="8"/>
      <c r="I75" s="59">
        <v>19430.3</v>
      </c>
      <c r="J75" s="59">
        <f t="shared" si="79"/>
        <v>141.93475338943432</v>
      </c>
      <c r="K75" s="59">
        <f t="shared" si="80"/>
        <v>15834.42678350319</v>
      </c>
      <c r="L75" s="59"/>
      <c r="M75" s="59">
        <v>11798.4</v>
      </c>
      <c r="N75" s="55">
        <f t="shared" si="81"/>
        <v>60.721656382042475</v>
      </c>
      <c r="O75" s="59"/>
      <c r="P75" s="59">
        <v>11798.4</v>
      </c>
      <c r="Q75" s="55">
        <f t="shared" si="82"/>
        <v>100</v>
      </c>
      <c r="R75" s="55">
        <f t="shared" si="29"/>
        <v>164.68588961215082</v>
      </c>
      <c r="S75" s="59"/>
    </row>
    <row r="76" spans="1:19" s="34" customFormat="1" ht="15.75" x14ac:dyDescent="0.25">
      <c r="A76" s="46" t="s">
        <v>132</v>
      </c>
      <c r="B76" s="41" t="s">
        <v>60</v>
      </c>
      <c r="C76" s="42"/>
      <c r="D76" s="42"/>
      <c r="E76" s="59"/>
      <c r="F76" s="43"/>
      <c r="G76" s="59"/>
      <c r="H76" s="8"/>
      <c r="I76" s="59"/>
      <c r="J76" s="59"/>
      <c r="K76" s="59"/>
      <c r="L76" s="59"/>
      <c r="M76" s="59"/>
      <c r="N76" s="55"/>
      <c r="O76" s="59"/>
      <c r="P76" s="59"/>
      <c r="Q76" s="55"/>
      <c r="R76" s="55"/>
      <c r="S76" s="59"/>
    </row>
    <row r="77" spans="1:19" s="34" customFormat="1" ht="30" x14ac:dyDescent="0.25">
      <c r="A77" s="46" t="s">
        <v>133</v>
      </c>
      <c r="B77" s="41" t="s">
        <v>61</v>
      </c>
      <c r="C77" s="42"/>
      <c r="D77" s="42"/>
      <c r="E77" s="59"/>
      <c r="F77" s="43"/>
      <c r="G77" s="59"/>
      <c r="H77" s="8"/>
      <c r="I77" s="59"/>
      <c r="J77" s="59"/>
      <c r="K77" s="59"/>
      <c r="L77" s="59"/>
      <c r="M77" s="59"/>
      <c r="N77" s="55"/>
      <c r="O77" s="59"/>
      <c r="P77" s="59"/>
      <c r="Q77" s="55"/>
      <c r="R77" s="55"/>
      <c r="S77" s="59"/>
    </row>
    <row r="78" spans="1:19" s="34" customFormat="1" ht="15.75" x14ac:dyDescent="0.25">
      <c r="A78" s="46" t="s">
        <v>134</v>
      </c>
      <c r="B78" s="41" t="s">
        <v>62</v>
      </c>
      <c r="C78" s="42"/>
      <c r="D78" s="47"/>
      <c r="E78" s="59"/>
      <c r="F78" s="43"/>
      <c r="G78" s="59"/>
      <c r="H78" s="8"/>
      <c r="I78" s="59"/>
      <c r="J78" s="59"/>
      <c r="K78" s="59"/>
      <c r="L78" s="59"/>
      <c r="M78" s="59"/>
      <c r="N78" s="55"/>
      <c r="O78" s="59"/>
      <c r="P78" s="59"/>
      <c r="Q78" s="55" t="e">
        <f t="shared" ref="Q78" si="84">P78/M78*100</f>
        <v>#DIV/0!</v>
      </c>
      <c r="R78" s="55" t="e">
        <f t="shared" si="29"/>
        <v>#DIV/0!</v>
      </c>
      <c r="S78" s="59"/>
    </row>
    <row r="79" spans="1:19" s="34" customFormat="1" ht="15.75" x14ac:dyDescent="0.25">
      <c r="A79" s="46" t="s">
        <v>135</v>
      </c>
      <c r="B79" s="41" t="s">
        <v>63</v>
      </c>
      <c r="C79" s="42">
        <v>38.4</v>
      </c>
      <c r="D79" s="42">
        <v>38.4</v>
      </c>
      <c r="E79" s="59">
        <f>D79/C79*100</f>
        <v>100</v>
      </c>
      <c r="F79" s="43">
        <f>D79</f>
        <v>38.4</v>
      </c>
      <c r="G79" s="59">
        <f>F79/C79*100</f>
        <v>100</v>
      </c>
      <c r="H79" s="8"/>
      <c r="I79" s="59">
        <v>38.4</v>
      </c>
      <c r="J79" s="59">
        <f t="shared" ref="J79" si="85">I79/C79*100</f>
        <v>100</v>
      </c>
      <c r="K79" s="59">
        <f t="shared" ref="K79" si="86">I79/E79*100</f>
        <v>38.4</v>
      </c>
      <c r="L79" s="59"/>
      <c r="M79" s="59">
        <v>38.4</v>
      </c>
      <c r="N79" s="55">
        <f t="shared" ref="N79" si="87">M79/I79*100</f>
        <v>100</v>
      </c>
      <c r="O79" s="59"/>
      <c r="P79" s="59">
        <v>38.4</v>
      </c>
      <c r="Q79" s="55"/>
      <c r="R79" s="55"/>
      <c r="S79" s="59"/>
    </row>
    <row r="80" spans="1:19" s="34" customFormat="1" ht="15.75" x14ac:dyDescent="0.25">
      <c r="A80" s="46" t="s">
        <v>136</v>
      </c>
      <c r="B80" s="41" t="s">
        <v>64</v>
      </c>
      <c r="C80" s="42"/>
      <c r="D80" s="47"/>
      <c r="E80" s="59"/>
      <c r="F80" s="43"/>
      <c r="G80" s="59"/>
      <c r="H80" s="8"/>
      <c r="I80" s="59"/>
      <c r="J80" s="59"/>
      <c r="K80" s="59"/>
      <c r="L80" s="59"/>
      <c r="M80" s="59"/>
      <c r="N80" s="55"/>
      <c r="O80" s="59"/>
      <c r="P80" s="59"/>
      <c r="Q80" s="55"/>
      <c r="R80" s="55"/>
      <c r="S80" s="59"/>
    </row>
    <row r="81" spans="1:19" s="34" customFormat="1" ht="15.75" x14ac:dyDescent="0.25">
      <c r="A81" s="46" t="s">
        <v>137</v>
      </c>
      <c r="B81" s="41" t="s">
        <v>65</v>
      </c>
      <c r="C81" s="42">
        <v>3713.1</v>
      </c>
      <c r="D81" s="42">
        <v>3739.1</v>
      </c>
      <c r="E81" s="59">
        <f>D81/C81*100</f>
        <v>100.70022353289704</v>
      </c>
      <c r="F81" s="43">
        <f t="shared" ref="F81:F83" si="88">D81</f>
        <v>3739.1</v>
      </c>
      <c r="G81" s="59">
        <f t="shared" ref="G81:G83" si="89">F81/C81*100</f>
        <v>100.70022353289704</v>
      </c>
      <c r="H81" s="8"/>
      <c r="I81" s="59">
        <v>2744.4</v>
      </c>
      <c r="J81" s="59">
        <f t="shared" ref="J81:J83" si="90">I81/C81*100</f>
        <v>73.911287064716817</v>
      </c>
      <c r="K81" s="59">
        <f t="shared" ref="K81:K83" si="91">I81/E81*100</f>
        <v>2725.3166911823701</v>
      </c>
      <c r="L81" s="59"/>
      <c r="M81" s="59">
        <v>2730.7</v>
      </c>
      <c r="N81" s="55">
        <f t="shared" ref="N81:N83" si="92">M81/I81*100</f>
        <v>99.50080163241509</v>
      </c>
      <c r="O81" s="59"/>
      <c r="P81" s="59">
        <v>2730.8</v>
      </c>
      <c r="Q81" s="55">
        <f t="shared" ref="Q81:Q83" si="93">P81/M81*100</f>
        <v>100.00366206467208</v>
      </c>
      <c r="R81" s="55">
        <f t="shared" si="29"/>
        <v>100.5053832974278</v>
      </c>
      <c r="S81" s="59"/>
    </row>
    <row r="82" spans="1:19" s="23" customFormat="1" ht="15.75" x14ac:dyDescent="0.25">
      <c r="A82" s="77" t="s">
        <v>138</v>
      </c>
      <c r="B82" s="22" t="s">
        <v>66</v>
      </c>
      <c r="C82" s="78">
        <f>C83+C86</f>
        <v>35045.9</v>
      </c>
      <c r="D82" s="78">
        <f>D83+D86</f>
        <v>36325.199999999997</v>
      </c>
      <c r="E82" s="59">
        <f>D82/C82*100</f>
        <v>103.65035567641291</v>
      </c>
      <c r="F82" s="43">
        <f t="shared" si="88"/>
        <v>36325.199999999997</v>
      </c>
      <c r="G82" s="59">
        <f t="shared" si="89"/>
        <v>103.65035567641291</v>
      </c>
      <c r="H82" s="62"/>
      <c r="I82" s="81">
        <f>I83+I86</f>
        <v>37465.700000000004</v>
      </c>
      <c r="J82" s="59">
        <f t="shared" si="90"/>
        <v>106.9046593182084</v>
      </c>
      <c r="K82" s="59">
        <f t="shared" si="91"/>
        <v>36146.233899056315</v>
      </c>
      <c r="L82" s="84"/>
      <c r="M82" s="81">
        <f>M83+M86</f>
        <v>41653.200000000004</v>
      </c>
      <c r="N82" s="55">
        <f t="shared" si="92"/>
        <v>111.17688979519936</v>
      </c>
      <c r="O82" s="81"/>
      <c r="P82" s="81">
        <f>P83+P86</f>
        <v>42131.3</v>
      </c>
      <c r="Q82" s="55">
        <f t="shared" si="93"/>
        <v>101.14781097250631</v>
      </c>
      <c r="R82" s="55">
        <f t="shared" si="29"/>
        <v>90.979169464834129</v>
      </c>
      <c r="S82" s="80"/>
    </row>
    <row r="83" spans="1:19" s="34" customFormat="1" ht="15.75" x14ac:dyDescent="0.25">
      <c r="A83" s="46" t="s">
        <v>139</v>
      </c>
      <c r="B83" s="41" t="s">
        <v>67</v>
      </c>
      <c r="C83" s="42">
        <v>27990.400000000001</v>
      </c>
      <c r="D83" s="42">
        <v>29424.2</v>
      </c>
      <c r="E83" s="59">
        <f>D83/C83*100</f>
        <v>105.12247056133531</v>
      </c>
      <c r="F83" s="43">
        <f t="shared" si="88"/>
        <v>29424.2</v>
      </c>
      <c r="G83" s="59">
        <f t="shared" si="89"/>
        <v>105.12247056133531</v>
      </c>
      <c r="H83" s="8"/>
      <c r="I83" s="66">
        <v>30163.4</v>
      </c>
      <c r="J83" s="59">
        <f t="shared" si="90"/>
        <v>107.76337601463359</v>
      </c>
      <c r="K83" s="59">
        <f t="shared" si="91"/>
        <v>28693.579820691815</v>
      </c>
      <c r="L83" s="29"/>
      <c r="M83" s="65">
        <v>36350.9</v>
      </c>
      <c r="N83" s="55">
        <f t="shared" si="92"/>
        <v>120.51327105034576</v>
      </c>
      <c r="O83" s="65"/>
      <c r="P83" s="65">
        <v>36829</v>
      </c>
      <c r="Q83" s="55">
        <f t="shared" si="93"/>
        <v>101.31523566129037</v>
      </c>
      <c r="R83" s="55">
        <f t="shared" si="29"/>
        <v>84.069774870657028</v>
      </c>
      <c r="S83" s="35"/>
    </row>
    <row r="84" spans="1:19" s="34" customFormat="1" ht="15.75" x14ac:dyDescent="0.25">
      <c r="A84" s="46" t="s">
        <v>140</v>
      </c>
      <c r="B84" s="41" t="s">
        <v>68</v>
      </c>
      <c r="C84" s="42"/>
      <c r="D84" s="42"/>
      <c r="E84" s="59"/>
      <c r="F84" s="43"/>
      <c r="G84" s="59"/>
      <c r="H84" s="8"/>
      <c r="I84" s="66"/>
      <c r="J84" s="59"/>
      <c r="K84" s="59"/>
      <c r="L84" s="29"/>
      <c r="M84" s="65"/>
      <c r="N84" s="55"/>
      <c r="O84" s="65"/>
      <c r="P84" s="65"/>
      <c r="Q84" s="55"/>
      <c r="R84" s="55"/>
      <c r="S84" s="35"/>
    </row>
    <row r="85" spans="1:19" s="34" customFormat="1" ht="15.75" x14ac:dyDescent="0.25">
      <c r="A85" s="46" t="s">
        <v>141</v>
      </c>
      <c r="B85" s="41" t="s">
        <v>69</v>
      </c>
      <c r="C85" s="42"/>
      <c r="D85" s="47"/>
      <c r="E85" s="59"/>
      <c r="F85" s="43"/>
      <c r="G85" s="59"/>
      <c r="H85" s="8"/>
      <c r="I85" s="66"/>
      <c r="J85" s="59"/>
      <c r="K85" s="59"/>
      <c r="L85" s="29"/>
      <c r="M85" s="65"/>
      <c r="N85" s="55"/>
      <c r="O85" s="65"/>
      <c r="P85" s="65"/>
      <c r="Q85" s="55"/>
      <c r="R85" s="55"/>
      <c r="S85" s="35"/>
    </row>
    <row r="86" spans="1:19" s="34" customFormat="1" ht="15.75" x14ac:dyDescent="0.25">
      <c r="A86" s="46" t="s">
        <v>142</v>
      </c>
      <c r="B86" s="41" t="s">
        <v>70</v>
      </c>
      <c r="C86" s="42">
        <v>7055.5</v>
      </c>
      <c r="D86" s="42">
        <v>6901</v>
      </c>
      <c r="E86" s="59">
        <f>D86/C86*100</f>
        <v>97.810218978102199</v>
      </c>
      <c r="F86" s="43">
        <f>D86</f>
        <v>6901</v>
      </c>
      <c r="G86" s="59">
        <f>F86/C86*100</f>
        <v>97.810218978102199</v>
      </c>
      <c r="H86" s="8"/>
      <c r="I86" s="66">
        <v>7302.3</v>
      </c>
      <c r="J86" s="59">
        <f t="shared" ref="J86" si="94">I86/C86*100</f>
        <v>103.49798029905747</v>
      </c>
      <c r="K86" s="59">
        <f t="shared" ref="K86" si="95">I86/E86*100</f>
        <v>7465.7843283582079</v>
      </c>
      <c r="L86" s="29"/>
      <c r="M86" s="65">
        <v>5302.3</v>
      </c>
      <c r="N86" s="55">
        <f t="shared" ref="N86" si="96">M86/I86*100</f>
        <v>72.611369020719494</v>
      </c>
      <c r="O86" s="65"/>
      <c r="P86" s="65">
        <v>5302.3</v>
      </c>
      <c r="Q86" s="55">
        <f t="shared" ref="Q86" si="97">P86/M86*100</f>
        <v>100</v>
      </c>
      <c r="R86" s="55">
        <f t="shared" si="29"/>
        <v>137.71948022556251</v>
      </c>
      <c r="S86" s="35"/>
    </row>
    <row r="87" spans="1:19" s="23" customFormat="1" ht="15.75" x14ac:dyDescent="0.25">
      <c r="A87" s="77" t="s">
        <v>143</v>
      </c>
      <c r="B87" s="22" t="s">
        <v>71</v>
      </c>
      <c r="C87" s="78"/>
      <c r="D87" s="78"/>
      <c r="E87" s="60"/>
      <c r="F87" s="79"/>
      <c r="G87" s="60"/>
      <c r="H87" s="62"/>
      <c r="I87" s="81"/>
      <c r="J87" s="59"/>
      <c r="K87" s="59"/>
      <c r="L87" s="84"/>
      <c r="M87" s="81"/>
      <c r="N87" s="55"/>
      <c r="O87" s="81"/>
      <c r="P87" s="81"/>
      <c r="Q87" s="55"/>
      <c r="R87" s="55"/>
      <c r="S87" s="80"/>
    </row>
    <row r="88" spans="1:19" s="34" customFormat="1" ht="15.75" x14ac:dyDescent="0.25">
      <c r="A88" s="46" t="s">
        <v>144</v>
      </c>
      <c r="B88" s="41" t="s">
        <v>72</v>
      </c>
      <c r="C88" s="42"/>
      <c r="D88" s="42"/>
      <c r="E88" s="59"/>
      <c r="F88" s="43"/>
      <c r="G88" s="59"/>
      <c r="H88" s="8"/>
      <c r="I88" s="66"/>
      <c r="J88" s="59"/>
      <c r="K88" s="59"/>
      <c r="L88" s="29"/>
      <c r="M88" s="65"/>
      <c r="N88" s="55"/>
      <c r="O88" s="65"/>
      <c r="P88" s="65"/>
      <c r="Q88" s="55"/>
      <c r="R88" s="55"/>
      <c r="S88" s="35"/>
    </row>
    <row r="89" spans="1:19" s="34" customFormat="1" ht="15.75" x14ac:dyDescent="0.25">
      <c r="A89" s="46" t="s">
        <v>145</v>
      </c>
      <c r="B89" s="41" t="s">
        <v>73</v>
      </c>
      <c r="C89" s="42"/>
      <c r="D89" s="42"/>
      <c r="E89" s="59"/>
      <c r="F89" s="43"/>
      <c r="G89" s="59"/>
      <c r="H89" s="8"/>
      <c r="I89" s="66"/>
      <c r="J89" s="59"/>
      <c r="K89" s="59"/>
      <c r="L89" s="29"/>
      <c r="M89" s="65"/>
      <c r="N89" s="55"/>
      <c r="O89" s="65"/>
      <c r="P89" s="65"/>
      <c r="Q89" s="55"/>
      <c r="R89" s="55"/>
      <c r="S89" s="29"/>
    </row>
    <row r="90" spans="1:19" s="34" customFormat="1" ht="15.75" x14ac:dyDescent="0.25">
      <c r="A90" s="46" t="s">
        <v>146</v>
      </c>
      <c r="B90" s="41" t="s">
        <v>74</v>
      </c>
      <c r="C90" s="42"/>
      <c r="D90" s="42"/>
      <c r="E90" s="59"/>
      <c r="F90" s="43"/>
      <c r="G90" s="59"/>
      <c r="H90" s="8"/>
      <c r="I90" s="66"/>
      <c r="J90" s="59"/>
      <c r="K90" s="59"/>
      <c r="L90" s="29"/>
      <c r="M90" s="65"/>
      <c r="N90" s="55"/>
      <c r="O90" s="65"/>
      <c r="P90" s="65"/>
      <c r="Q90" s="55"/>
      <c r="R90" s="55"/>
      <c r="S90" s="35"/>
    </row>
    <row r="91" spans="1:19" s="34" customFormat="1" ht="15.75" x14ac:dyDescent="0.25">
      <c r="A91" s="46" t="s">
        <v>147</v>
      </c>
      <c r="B91" s="41" t="s">
        <v>75</v>
      </c>
      <c r="C91" s="42"/>
      <c r="D91" s="42"/>
      <c r="E91" s="59"/>
      <c r="F91" s="43"/>
      <c r="G91" s="59"/>
      <c r="H91" s="8"/>
      <c r="I91" s="66"/>
      <c r="J91" s="59"/>
      <c r="K91" s="59"/>
      <c r="L91" s="29"/>
      <c r="M91" s="65"/>
      <c r="N91" s="55"/>
      <c r="O91" s="65"/>
      <c r="P91" s="65"/>
      <c r="Q91" s="55"/>
      <c r="R91" s="55"/>
      <c r="S91" s="35"/>
    </row>
    <row r="92" spans="1:19" s="34" customFormat="1" ht="15.75" x14ac:dyDescent="0.25">
      <c r="A92" s="46" t="s">
        <v>148</v>
      </c>
      <c r="B92" s="41" t="s">
        <v>76</v>
      </c>
      <c r="C92" s="42"/>
      <c r="D92" s="42"/>
      <c r="E92" s="59"/>
      <c r="F92" s="43"/>
      <c r="G92" s="59"/>
      <c r="H92" s="8"/>
      <c r="I92" s="66"/>
      <c r="J92" s="59"/>
      <c r="K92" s="59"/>
      <c r="L92" s="29"/>
      <c r="M92" s="65"/>
      <c r="N92" s="55"/>
      <c r="O92" s="65"/>
      <c r="P92" s="65"/>
      <c r="Q92" s="55"/>
      <c r="R92" s="55"/>
      <c r="S92" s="35"/>
    </row>
    <row r="93" spans="1:19" s="34" customFormat="1" ht="30" x14ac:dyDescent="0.25">
      <c r="A93" s="46" t="s">
        <v>216</v>
      </c>
      <c r="B93" s="41" t="s">
        <v>215</v>
      </c>
      <c r="C93" s="42"/>
      <c r="D93" s="42"/>
      <c r="E93" s="59"/>
      <c r="F93" s="43"/>
      <c r="G93" s="59"/>
      <c r="H93" s="8"/>
      <c r="I93" s="66"/>
      <c r="J93" s="59"/>
      <c r="K93" s="59"/>
      <c r="L93" s="29"/>
      <c r="M93" s="65"/>
      <c r="N93" s="55"/>
      <c r="O93" s="65"/>
      <c r="P93" s="65"/>
      <c r="Q93" s="55"/>
      <c r="R93" s="55"/>
      <c r="S93" s="35"/>
    </row>
    <row r="94" spans="1:19" s="34" customFormat="1" ht="15.75" x14ac:dyDescent="0.25">
      <c r="A94" s="46" t="s">
        <v>149</v>
      </c>
      <c r="B94" s="41" t="s">
        <v>77</v>
      </c>
      <c r="C94" s="42"/>
      <c r="D94" s="42"/>
      <c r="E94" s="59"/>
      <c r="F94" s="43"/>
      <c r="G94" s="59"/>
      <c r="H94" s="8"/>
      <c r="I94" s="66"/>
      <c r="J94" s="59"/>
      <c r="K94" s="59"/>
      <c r="L94" s="29"/>
      <c r="M94" s="65"/>
      <c r="N94" s="55"/>
      <c r="O94" s="65"/>
      <c r="P94" s="65"/>
      <c r="Q94" s="55"/>
      <c r="R94" s="55"/>
      <c r="S94" s="35"/>
    </row>
    <row r="95" spans="1:19" s="34" customFormat="1" ht="15.75" x14ac:dyDescent="0.25">
      <c r="A95" s="46" t="s">
        <v>150</v>
      </c>
      <c r="B95" s="41" t="s">
        <v>78</v>
      </c>
      <c r="C95" s="42"/>
      <c r="D95" s="47"/>
      <c r="E95" s="59"/>
      <c r="F95" s="43"/>
      <c r="G95" s="59"/>
      <c r="H95" s="8"/>
      <c r="I95" s="66"/>
      <c r="J95" s="59"/>
      <c r="K95" s="59"/>
      <c r="L95" s="29"/>
      <c r="M95" s="65"/>
      <c r="N95" s="55"/>
      <c r="O95" s="65"/>
      <c r="P95" s="65"/>
      <c r="Q95" s="55"/>
      <c r="R95" s="55"/>
      <c r="S95" s="35"/>
    </row>
    <row r="96" spans="1:19" s="34" customFormat="1" ht="15.75" x14ac:dyDescent="0.25">
      <c r="A96" s="46" t="s">
        <v>151</v>
      </c>
      <c r="B96" s="41" t="s">
        <v>79</v>
      </c>
      <c r="C96" s="42"/>
      <c r="D96" s="42"/>
      <c r="E96" s="59"/>
      <c r="F96" s="43"/>
      <c r="G96" s="59"/>
      <c r="H96" s="8"/>
      <c r="I96" s="66"/>
      <c r="J96" s="59"/>
      <c r="K96" s="59"/>
      <c r="L96" s="29"/>
      <c r="M96" s="65"/>
      <c r="N96" s="55"/>
      <c r="O96" s="65"/>
      <c r="P96" s="65"/>
      <c r="Q96" s="55"/>
      <c r="R96" s="55"/>
      <c r="S96" s="35"/>
    </row>
    <row r="97" spans="1:19" s="23" customFormat="1" ht="15.75" x14ac:dyDescent="0.25">
      <c r="A97" s="77" t="s">
        <v>152</v>
      </c>
      <c r="B97" s="22" t="s">
        <v>80</v>
      </c>
      <c r="C97" s="85">
        <f>C98+C100+C101</f>
        <v>11319.7</v>
      </c>
      <c r="D97" s="85">
        <f>D98+D100+D101</f>
        <v>16300.900000000001</v>
      </c>
      <c r="E97" s="59">
        <f t="shared" ref="E97:E98" si="98">D97/C97*100</f>
        <v>144.00469977119533</v>
      </c>
      <c r="F97" s="43">
        <f t="shared" ref="F97:F98" si="99">D97</f>
        <v>16300.900000000001</v>
      </c>
      <c r="G97" s="59">
        <f t="shared" ref="G97:G98" si="100">F97/C97*100</f>
        <v>144.00469977119533</v>
      </c>
      <c r="H97" s="86"/>
      <c r="I97" s="85">
        <f>I98+I100+I101</f>
        <v>13393.2</v>
      </c>
      <c r="J97" s="59">
        <f t="shared" ref="J97:J98" si="101">I97/C97*100</f>
        <v>118.31762325856691</v>
      </c>
      <c r="K97" s="59">
        <f t="shared" ref="K97:K98" si="102">I97/E97*100</f>
        <v>9300.529789152748</v>
      </c>
      <c r="L97" s="84"/>
      <c r="M97" s="81">
        <f>M98+M100+M101</f>
        <v>11396.4</v>
      </c>
      <c r="N97" s="55">
        <f t="shared" ref="N97:N98" si="103">M97/I97*100</f>
        <v>85.090941671893191</v>
      </c>
      <c r="O97" s="81"/>
      <c r="P97" s="81">
        <f>P98+P100+P101</f>
        <v>11720.6</v>
      </c>
      <c r="Q97" s="55">
        <f t="shared" ref="Q97:Q98" si="104">P97/M97*100</f>
        <v>102.84475799375241</v>
      </c>
      <c r="R97" s="55">
        <f t="shared" ref="R97:R116" si="105">Q97/N97*100</f>
        <v>120.86451973973578</v>
      </c>
      <c r="S97" s="80"/>
    </row>
    <row r="98" spans="1:19" s="34" customFormat="1" ht="15.75" x14ac:dyDescent="0.25">
      <c r="A98" s="46" t="s">
        <v>205</v>
      </c>
      <c r="B98" s="41" t="s">
        <v>207</v>
      </c>
      <c r="C98" s="42">
        <v>2614.3000000000002</v>
      </c>
      <c r="D98" s="42">
        <v>3200</v>
      </c>
      <c r="E98" s="59">
        <f t="shared" si="98"/>
        <v>122.40370271200702</v>
      </c>
      <c r="F98" s="43">
        <f t="shared" si="99"/>
        <v>3200</v>
      </c>
      <c r="G98" s="59">
        <f t="shared" si="100"/>
        <v>122.40370271200702</v>
      </c>
      <c r="H98" s="8"/>
      <c r="I98" s="66">
        <v>3400</v>
      </c>
      <c r="J98" s="59">
        <f t="shared" si="101"/>
        <v>130.05393413150748</v>
      </c>
      <c r="K98" s="59">
        <f t="shared" si="102"/>
        <v>2777.6937500000008</v>
      </c>
      <c r="L98" s="29"/>
      <c r="M98" s="65">
        <v>2200</v>
      </c>
      <c r="N98" s="55">
        <f t="shared" si="103"/>
        <v>64.705882352941174</v>
      </c>
      <c r="O98" s="65"/>
      <c r="P98" s="65">
        <v>2200</v>
      </c>
      <c r="Q98" s="55">
        <f t="shared" si="104"/>
        <v>100</v>
      </c>
      <c r="R98" s="55">
        <f t="shared" si="105"/>
        <v>154.54545454545453</v>
      </c>
      <c r="S98" s="35"/>
    </row>
    <row r="99" spans="1:19" s="34" customFormat="1" ht="15.75" x14ac:dyDescent="0.25">
      <c r="A99" s="46" t="s">
        <v>206</v>
      </c>
      <c r="B99" s="41" t="s">
        <v>208</v>
      </c>
      <c r="C99" s="42"/>
      <c r="D99" s="42"/>
      <c r="E99" s="59"/>
      <c r="F99" s="43"/>
      <c r="G99" s="59"/>
      <c r="H99" s="8"/>
      <c r="I99" s="66"/>
      <c r="J99" s="59"/>
      <c r="K99" s="59"/>
      <c r="L99" s="50"/>
      <c r="M99" s="65"/>
      <c r="N99" s="55"/>
      <c r="O99" s="65"/>
      <c r="P99" s="65"/>
      <c r="Q99" s="55"/>
      <c r="R99" s="55"/>
      <c r="S99" s="35"/>
    </row>
    <row r="100" spans="1:19" s="34" customFormat="1" ht="15.75" x14ac:dyDescent="0.25">
      <c r="A100" s="46" t="s">
        <v>153</v>
      </c>
      <c r="B100" s="41" t="s">
        <v>81</v>
      </c>
      <c r="C100" s="42">
        <v>654.20000000000005</v>
      </c>
      <c r="D100" s="42">
        <v>751.7</v>
      </c>
      <c r="E100" s="59">
        <f t="shared" ref="E100:E101" si="106">D100/C100*100</f>
        <v>114.90369917456435</v>
      </c>
      <c r="F100" s="43">
        <f t="shared" ref="F100:F101" si="107">D100</f>
        <v>751.7</v>
      </c>
      <c r="G100" s="59">
        <f t="shared" ref="G100:G101" si="108">F100/C100*100</f>
        <v>114.90369917456435</v>
      </c>
      <c r="H100" s="8"/>
      <c r="I100" s="66">
        <v>1104.0999999999999</v>
      </c>
      <c r="J100" s="59">
        <f t="shared" ref="J100:J101" si="109">I100/C100*100</f>
        <v>168.77101803729744</v>
      </c>
      <c r="K100" s="59">
        <f t="shared" ref="K100:K101" si="110">I100/E100*100</f>
        <v>960.89160569376077</v>
      </c>
      <c r="L100" s="29"/>
      <c r="M100" s="66">
        <v>206</v>
      </c>
      <c r="N100" s="55">
        <f t="shared" ref="N100:N101" si="111">M100/I100*100</f>
        <v>18.657730278054526</v>
      </c>
      <c r="O100" s="55"/>
      <c r="P100" s="66">
        <v>307.89999999999998</v>
      </c>
      <c r="Q100" s="55">
        <f t="shared" ref="Q100:Q101" si="112">P100/M100*100</f>
        <v>149.46601941747574</v>
      </c>
      <c r="R100" s="55">
        <f t="shared" si="105"/>
        <v>801.09433028560647</v>
      </c>
      <c r="S100" s="35"/>
    </row>
    <row r="101" spans="1:19" s="34" customFormat="1" ht="15.75" x14ac:dyDescent="0.25">
      <c r="A101" s="46" t="s">
        <v>154</v>
      </c>
      <c r="B101" s="41" t="s">
        <v>82</v>
      </c>
      <c r="C101" s="42">
        <v>8051.2</v>
      </c>
      <c r="D101" s="42">
        <v>12349.2</v>
      </c>
      <c r="E101" s="59">
        <f t="shared" si="106"/>
        <v>153.383346581876</v>
      </c>
      <c r="F101" s="43">
        <f t="shared" si="107"/>
        <v>12349.2</v>
      </c>
      <c r="G101" s="59">
        <f t="shared" si="108"/>
        <v>153.383346581876</v>
      </c>
      <c r="H101" s="8"/>
      <c r="I101" s="66">
        <v>8889.1</v>
      </c>
      <c r="J101" s="59">
        <f t="shared" si="109"/>
        <v>110.40714427662959</v>
      </c>
      <c r="K101" s="59">
        <f t="shared" si="110"/>
        <v>5795.3488420302529</v>
      </c>
      <c r="L101" s="29"/>
      <c r="M101" s="65">
        <v>8990.4</v>
      </c>
      <c r="N101" s="55">
        <f t="shared" si="111"/>
        <v>101.13959793454906</v>
      </c>
      <c r="O101" s="55"/>
      <c r="P101" s="65">
        <v>9212.7000000000007</v>
      </c>
      <c r="Q101" s="55">
        <f t="shared" si="112"/>
        <v>102.47263747997866</v>
      </c>
      <c r="R101" s="55">
        <f t="shared" si="105"/>
        <v>101.31801942330468</v>
      </c>
      <c r="S101" s="35"/>
    </row>
    <row r="102" spans="1:19" s="34" customFormat="1" ht="15.75" x14ac:dyDescent="0.25">
      <c r="A102" s="46" t="s">
        <v>155</v>
      </c>
      <c r="B102" s="41" t="s">
        <v>83</v>
      </c>
      <c r="C102" s="42"/>
      <c r="D102" s="42"/>
      <c r="E102" s="59"/>
      <c r="F102" s="43"/>
      <c r="G102" s="59"/>
      <c r="H102" s="8"/>
      <c r="I102" s="66"/>
      <c r="J102" s="59"/>
      <c r="K102" s="59"/>
      <c r="L102" s="29"/>
      <c r="M102" s="65"/>
      <c r="N102" s="55"/>
      <c r="O102" s="55"/>
      <c r="P102" s="65"/>
      <c r="Q102" s="55"/>
      <c r="R102" s="55"/>
      <c r="S102" s="35"/>
    </row>
    <row r="103" spans="1:19" s="23" customFormat="1" ht="15.75" x14ac:dyDescent="0.25">
      <c r="A103" s="77" t="s">
        <v>156</v>
      </c>
      <c r="B103" s="22" t="s">
        <v>84</v>
      </c>
      <c r="C103" s="78">
        <f>C104</f>
        <v>54.9</v>
      </c>
      <c r="D103" s="78">
        <f>D104</f>
        <v>87</v>
      </c>
      <c r="E103" s="59"/>
      <c r="F103" s="43">
        <f t="shared" ref="F103:F104" si="113">D103</f>
        <v>87</v>
      </c>
      <c r="G103" s="59">
        <f t="shared" ref="G103:G104" si="114">F103/C103*100</f>
        <v>158.46994535519124</v>
      </c>
      <c r="H103" s="62"/>
      <c r="I103" s="81">
        <f>I104</f>
        <v>97</v>
      </c>
      <c r="J103" s="59">
        <f t="shared" ref="J103:J104" si="115">I103/C103*100</f>
        <v>176.6848816029144</v>
      </c>
      <c r="K103" s="59" t="e">
        <f t="shared" ref="K103:K104" si="116">I103/E103*100</f>
        <v>#DIV/0!</v>
      </c>
      <c r="L103" s="84"/>
      <c r="M103" s="81">
        <f>M104</f>
        <v>97</v>
      </c>
      <c r="N103" s="55">
        <f t="shared" ref="N103:N104" si="117">M103/I103*100</f>
        <v>100</v>
      </c>
      <c r="O103" s="60"/>
      <c r="P103" s="81">
        <f>P104</f>
        <v>97</v>
      </c>
      <c r="Q103" s="55">
        <f t="shared" ref="Q103:Q104" si="118">P103/M103*100</f>
        <v>100</v>
      </c>
      <c r="R103" s="55">
        <f t="shared" si="105"/>
        <v>100</v>
      </c>
      <c r="S103" s="80"/>
    </row>
    <row r="104" spans="1:19" s="34" customFormat="1" ht="15.75" x14ac:dyDescent="0.25">
      <c r="A104" s="46" t="s">
        <v>157</v>
      </c>
      <c r="B104" s="41" t="s">
        <v>85</v>
      </c>
      <c r="C104" s="42">
        <v>54.9</v>
      </c>
      <c r="D104" s="42">
        <v>87</v>
      </c>
      <c r="E104" s="59">
        <f t="shared" ref="E104" si="119">D104/C104*100</f>
        <v>158.46994535519124</v>
      </c>
      <c r="F104" s="43">
        <f t="shared" si="113"/>
        <v>87</v>
      </c>
      <c r="G104" s="59">
        <f t="shared" si="114"/>
        <v>158.46994535519124</v>
      </c>
      <c r="H104" s="8"/>
      <c r="I104" s="66">
        <v>97</v>
      </c>
      <c r="J104" s="59">
        <f t="shared" si="115"/>
        <v>176.6848816029144</v>
      </c>
      <c r="K104" s="59">
        <f t="shared" si="116"/>
        <v>61.210344827586219</v>
      </c>
      <c r="L104" s="29"/>
      <c r="M104" s="65">
        <v>97</v>
      </c>
      <c r="N104" s="55">
        <f t="shared" si="117"/>
        <v>100</v>
      </c>
      <c r="O104" s="55"/>
      <c r="P104" s="65">
        <v>97</v>
      </c>
      <c r="Q104" s="55">
        <f t="shared" si="118"/>
        <v>100</v>
      </c>
      <c r="R104" s="55">
        <f t="shared" si="105"/>
        <v>100</v>
      </c>
      <c r="S104" s="35"/>
    </row>
    <row r="105" spans="1:19" s="34" customFormat="1" ht="15.75" x14ac:dyDescent="0.25">
      <c r="A105" s="46" t="s">
        <v>158</v>
      </c>
      <c r="B105" s="41" t="s">
        <v>86</v>
      </c>
      <c r="C105" s="42"/>
      <c r="D105" s="42"/>
      <c r="E105" s="59"/>
      <c r="F105" s="43"/>
      <c r="G105" s="59"/>
      <c r="H105" s="8"/>
      <c r="I105" s="66"/>
      <c r="J105" s="59"/>
      <c r="K105" s="59"/>
      <c r="L105" s="29"/>
      <c r="M105" s="65"/>
      <c r="N105" s="55"/>
      <c r="O105" s="55"/>
      <c r="P105" s="65"/>
      <c r="Q105" s="55"/>
      <c r="R105" s="55"/>
      <c r="S105" s="51"/>
    </row>
    <row r="106" spans="1:19" s="34" customFormat="1" ht="15.75" x14ac:dyDescent="0.25">
      <c r="A106" s="46" t="s">
        <v>159</v>
      </c>
      <c r="B106" s="41" t="s">
        <v>87</v>
      </c>
      <c r="C106" s="42"/>
      <c r="D106" s="42"/>
      <c r="E106" s="59"/>
      <c r="F106" s="43"/>
      <c r="G106" s="59"/>
      <c r="H106" s="8"/>
      <c r="I106" s="66"/>
      <c r="J106" s="59"/>
      <c r="K106" s="59"/>
      <c r="L106" s="29"/>
      <c r="M106" s="65"/>
      <c r="N106" s="55"/>
      <c r="O106" s="55"/>
      <c r="P106" s="65"/>
      <c r="Q106" s="55"/>
      <c r="R106" s="55"/>
      <c r="S106" s="35"/>
    </row>
    <row r="107" spans="1:19" s="34" customFormat="1" ht="15.75" x14ac:dyDescent="0.25">
      <c r="A107" s="46" t="s">
        <v>160</v>
      </c>
      <c r="B107" s="41" t="s">
        <v>88</v>
      </c>
      <c r="C107" s="42"/>
      <c r="D107" s="42"/>
      <c r="E107" s="59"/>
      <c r="F107" s="43"/>
      <c r="G107" s="59"/>
      <c r="H107" s="8"/>
      <c r="I107" s="66"/>
      <c r="J107" s="59" t="e">
        <f t="shared" ref="J107:J108" si="120">I107/C107*100</f>
        <v>#DIV/0!</v>
      </c>
      <c r="K107" s="59" t="e">
        <f t="shared" ref="K107:K108" si="121">I107/E107*100</f>
        <v>#DIV/0!</v>
      </c>
      <c r="L107" s="29"/>
      <c r="M107" s="65"/>
      <c r="N107" s="55"/>
      <c r="O107" s="55"/>
      <c r="P107" s="65"/>
      <c r="Q107" s="55"/>
      <c r="R107" s="55"/>
      <c r="S107" s="35"/>
    </row>
    <row r="108" spans="1:19" s="23" customFormat="1" ht="15.75" x14ac:dyDescent="0.25">
      <c r="A108" s="77" t="s">
        <v>161</v>
      </c>
      <c r="B108" s="22" t="s">
        <v>89</v>
      </c>
      <c r="C108" s="78">
        <f>C110</f>
        <v>1700</v>
      </c>
      <c r="D108" s="78">
        <f>D110</f>
        <v>1900</v>
      </c>
      <c r="E108" s="59">
        <f t="shared" ref="E108" si="122">D108/C108*100</f>
        <v>111.76470588235294</v>
      </c>
      <c r="F108" s="43">
        <f>D108</f>
        <v>1900</v>
      </c>
      <c r="G108" s="59">
        <f>F108/C108*100</f>
        <v>111.76470588235294</v>
      </c>
      <c r="H108" s="62"/>
      <c r="I108" s="81">
        <f>I110</f>
        <v>1066.7</v>
      </c>
      <c r="J108" s="59">
        <f t="shared" si="120"/>
        <v>62.747058823529414</v>
      </c>
      <c r="K108" s="59">
        <f t="shared" si="121"/>
        <v>954.4157894736843</v>
      </c>
      <c r="L108" s="84"/>
      <c r="M108" s="81">
        <f>M110</f>
        <v>1182.7</v>
      </c>
      <c r="N108" s="55">
        <f t="shared" ref="N108" si="123">M108/I108*100</f>
        <v>110.87466016686977</v>
      </c>
      <c r="O108" s="60"/>
      <c r="P108" s="81">
        <f>P110</f>
        <v>1180.3</v>
      </c>
      <c r="Q108" s="55">
        <f t="shared" ref="Q108" si="124">P108/M108*100</f>
        <v>99.797074490572413</v>
      </c>
      <c r="R108" s="55">
        <f t="shared" si="105"/>
        <v>90.008911270054625</v>
      </c>
      <c r="S108" s="80"/>
    </row>
    <row r="109" spans="1:19" s="34" customFormat="1" ht="15.75" x14ac:dyDescent="0.25">
      <c r="A109" s="46" t="s">
        <v>162</v>
      </c>
      <c r="B109" s="41" t="s">
        <v>90</v>
      </c>
      <c r="C109" s="42"/>
      <c r="D109" s="42"/>
      <c r="E109" s="59"/>
      <c r="F109" s="43"/>
      <c r="G109" s="59"/>
      <c r="H109" s="8"/>
      <c r="I109" s="66"/>
      <c r="J109" s="59"/>
      <c r="K109" s="59"/>
      <c r="L109" s="29"/>
      <c r="M109" s="65"/>
      <c r="N109" s="55"/>
      <c r="O109" s="55"/>
      <c r="P109" s="65"/>
      <c r="Q109" s="55"/>
      <c r="R109" s="55"/>
      <c r="S109" s="35"/>
    </row>
    <row r="110" spans="1:19" s="34" customFormat="1" ht="15.75" x14ac:dyDescent="0.25">
      <c r="A110" s="46" t="s">
        <v>163</v>
      </c>
      <c r="B110" s="41" t="s">
        <v>91</v>
      </c>
      <c r="C110" s="42">
        <v>1700</v>
      </c>
      <c r="D110" s="42">
        <v>1900</v>
      </c>
      <c r="E110" s="59">
        <f t="shared" ref="E110" si="125">D110/C110*100</f>
        <v>111.76470588235294</v>
      </c>
      <c r="F110" s="43">
        <f>D110</f>
        <v>1900</v>
      </c>
      <c r="G110" s="59">
        <f>F110/C110*100</f>
        <v>111.76470588235294</v>
      </c>
      <c r="H110" s="8"/>
      <c r="I110" s="66">
        <v>1066.7</v>
      </c>
      <c r="J110" s="59">
        <f t="shared" ref="J110" si="126">I110/C110*100</f>
        <v>62.747058823529414</v>
      </c>
      <c r="K110" s="59">
        <f t="shared" ref="K110" si="127">I110/E110*100</f>
        <v>954.4157894736843</v>
      </c>
      <c r="L110" s="29"/>
      <c r="M110" s="66">
        <v>1182.7</v>
      </c>
      <c r="N110" s="55">
        <f t="shared" ref="N110" si="128">M110/I110*100</f>
        <v>110.87466016686977</v>
      </c>
      <c r="O110" s="55"/>
      <c r="P110" s="66">
        <v>1180.3</v>
      </c>
      <c r="Q110" s="55">
        <f t="shared" ref="Q110" si="129">P110/M110*100</f>
        <v>99.797074490572413</v>
      </c>
      <c r="R110" s="55">
        <f t="shared" si="105"/>
        <v>90.008911270054625</v>
      </c>
      <c r="S110" s="35"/>
    </row>
    <row r="111" spans="1:19" s="34" customFormat="1" ht="15.75" x14ac:dyDescent="0.25">
      <c r="A111" s="46" t="s">
        <v>164</v>
      </c>
      <c r="B111" s="41" t="s">
        <v>92</v>
      </c>
      <c r="C111" s="42"/>
      <c r="D111" s="42"/>
      <c r="E111" s="59"/>
      <c r="F111" s="43"/>
      <c r="G111" s="59"/>
      <c r="H111" s="8"/>
      <c r="I111" s="66"/>
      <c r="J111" s="59"/>
      <c r="K111" s="59"/>
      <c r="L111" s="36"/>
      <c r="M111" s="65"/>
      <c r="N111" s="55"/>
      <c r="O111" s="55"/>
      <c r="P111" s="65"/>
      <c r="Q111" s="55"/>
      <c r="R111" s="55"/>
      <c r="S111" s="35"/>
    </row>
    <row r="112" spans="1:19" s="23" customFormat="1" ht="28.5" x14ac:dyDescent="0.25">
      <c r="A112" s="77" t="s">
        <v>165</v>
      </c>
      <c r="B112" s="22" t="s">
        <v>93</v>
      </c>
      <c r="C112" s="78">
        <f>C113</f>
        <v>21.4</v>
      </c>
      <c r="D112" s="78">
        <f>D113</f>
        <v>31.4</v>
      </c>
      <c r="E112" s="59">
        <f t="shared" ref="E112:E113" si="130">D112/C112*100</f>
        <v>146.72897196261684</v>
      </c>
      <c r="F112" s="43">
        <f t="shared" ref="F112:F113" si="131">D112</f>
        <v>31.4</v>
      </c>
      <c r="G112" s="59">
        <f t="shared" ref="G112:G113" si="132">F112/C112*100</f>
        <v>146.72897196261684</v>
      </c>
      <c r="H112" s="62"/>
      <c r="I112" s="81">
        <f>I113</f>
        <v>31.4</v>
      </c>
      <c r="J112" s="59">
        <f t="shared" ref="J112:J113" si="133">I112/C112*100</f>
        <v>146.72897196261684</v>
      </c>
      <c r="K112" s="59">
        <f t="shared" ref="K112:K113" si="134">I112/E112*100</f>
        <v>21.4</v>
      </c>
      <c r="L112" s="60"/>
      <c r="M112" s="81">
        <f>M113</f>
        <v>31.4</v>
      </c>
      <c r="N112" s="55">
        <f t="shared" ref="N112:N113" si="135">M112/I112*100</f>
        <v>100</v>
      </c>
      <c r="O112" s="81"/>
      <c r="P112" s="81">
        <f>P113</f>
        <v>31.4</v>
      </c>
      <c r="Q112" s="55">
        <f t="shared" ref="Q112:Q113" si="136">P112/M112*100</f>
        <v>100</v>
      </c>
      <c r="R112" s="55">
        <f t="shared" si="105"/>
        <v>100</v>
      </c>
      <c r="S112" s="80"/>
    </row>
    <row r="113" spans="1:19" s="34" customFormat="1" ht="15.75" x14ac:dyDescent="0.25">
      <c r="A113" s="46" t="s">
        <v>166</v>
      </c>
      <c r="B113" s="41" t="s">
        <v>199</v>
      </c>
      <c r="C113" s="42">
        <v>21.4</v>
      </c>
      <c r="D113" s="42">
        <v>31.4</v>
      </c>
      <c r="E113" s="59">
        <f t="shared" si="130"/>
        <v>146.72897196261684</v>
      </c>
      <c r="F113" s="43">
        <f t="shared" si="131"/>
        <v>31.4</v>
      </c>
      <c r="G113" s="59">
        <f t="shared" si="132"/>
        <v>146.72897196261684</v>
      </c>
      <c r="H113" s="8"/>
      <c r="I113" s="66">
        <v>31.4</v>
      </c>
      <c r="J113" s="59">
        <f t="shared" si="133"/>
        <v>146.72897196261684</v>
      </c>
      <c r="K113" s="59">
        <f t="shared" si="134"/>
        <v>21.4</v>
      </c>
      <c r="L113" s="36"/>
      <c r="M113" s="65">
        <v>31.4</v>
      </c>
      <c r="N113" s="55">
        <f t="shared" si="135"/>
        <v>100</v>
      </c>
      <c r="O113" s="65"/>
      <c r="P113" s="65">
        <v>31.4</v>
      </c>
      <c r="Q113" s="55">
        <f t="shared" si="136"/>
        <v>100</v>
      </c>
      <c r="R113" s="55">
        <f t="shared" si="105"/>
        <v>100</v>
      </c>
      <c r="S113" s="35"/>
    </row>
    <row r="114" spans="1:19" s="34" customFormat="1" ht="15.75" x14ac:dyDescent="0.25">
      <c r="A114" s="46" t="s">
        <v>167</v>
      </c>
      <c r="B114" s="41" t="s">
        <v>94</v>
      </c>
      <c r="C114" s="42"/>
      <c r="D114" s="47"/>
      <c r="E114" s="59"/>
      <c r="F114" s="43"/>
      <c r="G114" s="59"/>
      <c r="H114" s="8"/>
      <c r="I114" s="66"/>
      <c r="J114" s="59"/>
      <c r="K114" s="59"/>
      <c r="L114" s="29"/>
      <c r="M114" s="65"/>
      <c r="N114" s="55"/>
      <c r="O114" s="65"/>
      <c r="P114" s="65"/>
      <c r="Q114" s="55"/>
      <c r="R114" s="55"/>
      <c r="S114" s="35"/>
    </row>
    <row r="115" spans="1:19" s="23" customFormat="1" ht="42.75" x14ac:dyDescent="0.25">
      <c r="A115" s="77" t="s">
        <v>168</v>
      </c>
      <c r="B115" s="22" t="s">
        <v>95</v>
      </c>
      <c r="C115" s="78">
        <f>C116+C118</f>
        <v>307</v>
      </c>
      <c r="D115" s="78">
        <f>D116+D118</f>
        <v>377</v>
      </c>
      <c r="E115" s="59">
        <f t="shared" ref="E115:E116" si="137">D115/C115*100</f>
        <v>122.8013029315961</v>
      </c>
      <c r="F115" s="43">
        <f t="shared" ref="F115:F116" si="138">D115</f>
        <v>377</v>
      </c>
      <c r="G115" s="59">
        <f t="shared" ref="G115:G116" si="139">F115/C115*100</f>
        <v>122.8013029315961</v>
      </c>
      <c r="H115" s="62"/>
      <c r="I115" s="66">
        <v>50</v>
      </c>
      <c r="J115" s="59">
        <f t="shared" ref="J115:J116" si="140">I115/C115*100</f>
        <v>16.286644951140065</v>
      </c>
      <c r="K115" s="59">
        <f t="shared" ref="K115:K116" si="141">I115/E115*100</f>
        <v>40.716180371352785</v>
      </c>
      <c r="L115" s="84"/>
      <c r="M115" s="66">
        <v>40</v>
      </c>
      <c r="N115" s="55">
        <f t="shared" ref="N115:N116" si="142">M115/I115*100</f>
        <v>80</v>
      </c>
      <c r="O115" s="81"/>
      <c r="P115" s="66">
        <f>P116</f>
        <v>33.200000000000003</v>
      </c>
      <c r="Q115" s="55">
        <f t="shared" ref="Q115:Q116" si="143">P115/M115*100</f>
        <v>83</v>
      </c>
      <c r="R115" s="55">
        <f t="shared" si="105"/>
        <v>103.75000000000001</v>
      </c>
      <c r="S115" s="80"/>
    </row>
    <row r="116" spans="1:19" s="34" customFormat="1" ht="30" x14ac:dyDescent="0.25">
      <c r="A116" s="46" t="s">
        <v>169</v>
      </c>
      <c r="B116" s="41" t="s">
        <v>96</v>
      </c>
      <c r="C116" s="42">
        <v>7</v>
      </c>
      <c r="D116" s="42">
        <v>52</v>
      </c>
      <c r="E116" s="59">
        <f t="shared" si="137"/>
        <v>742.85714285714289</v>
      </c>
      <c r="F116" s="43">
        <f t="shared" si="138"/>
        <v>52</v>
      </c>
      <c r="G116" s="59">
        <f t="shared" si="139"/>
        <v>742.85714285714289</v>
      </c>
      <c r="H116" s="8"/>
      <c r="I116" s="66">
        <v>50</v>
      </c>
      <c r="J116" s="59">
        <f t="shared" si="140"/>
        <v>714.28571428571433</v>
      </c>
      <c r="K116" s="59">
        <f t="shared" si="141"/>
        <v>6.7307692307692308</v>
      </c>
      <c r="L116" s="29"/>
      <c r="M116" s="65">
        <v>40</v>
      </c>
      <c r="N116" s="55">
        <f t="shared" si="142"/>
        <v>80</v>
      </c>
      <c r="O116" s="65"/>
      <c r="P116" s="65">
        <v>33.200000000000003</v>
      </c>
      <c r="Q116" s="55">
        <f t="shared" si="143"/>
        <v>83</v>
      </c>
      <c r="R116" s="55">
        <f t="shared" si="105"/>
        <v>103.75000000000001</v>
      </c>
      <c r="S116" s="35"/>
    </row>
    <row r="117" spans="1:19" s="34" customFormat="1" ht="15.75" x14ac:dyDescent="0.25">
      <c r="A117" s="46" t="s">
        <v>170</v>
      </c>
      <c r="B117" s="41" t="s">
        <v>97</v>
      </c>
      <c r="C117" s="42"/>
      <c r="D117" s="47"/>
      <c r="E117" s="59"/>
      <c r="F117" s="43"/>
      <c r="G117" s="59"/>
      <c r="H117" s="8"/>
      <c r="I117" s="66"/>
      <c r="J117" s="59"/>
      <c r="K117" s="59"/>
      <c r="L117" s="29"/>
      <c r="M117" s="65"/>
      <c r="N117" s="55"/>
      <c r="O117" s="65"/>
      <c r="P117" s="65"/>
      <c r="Q117" s="55"/>
      <c r="R117" s="55"/>
      <c r="S117" s="35"/>
    </row>
    <row r="118" spans="1:19" s="34" customFormat="1" ht="15.75" x14ac:dyDescent="0.25">
      <c r="A118" s="46" t="s">
        <v>171</v>
      </c>
      <c r="B118" s="41" t="s">
        <v>200</v>
      </c>
      <c r="C118" s="42">
        <v>300</v>
      </c>
      <c r="D118" s="42">
        <v>325</v>
      </c>
      <c r="E118" s="59">
        <f t="shared" ref="E118" si="144">D118/C118*100</f>
        <v>108.33333333333333</v>
      </c>
      <c r="F118" s="43">
        <f>D118</f>
        <v>325</v>
      </c>
      <c r="G118" s="59">
        <f>F118/C118*100</f>
        <v>108.33333333333333</v>
      </c>
      <c r="H118" s="8"/>
      <c r="I118" s="66"/>
      <c r="J118" s="59"/>
      <c r="K118" s="59"/>
      <c r="L118" s="36"/>
      <c r="M118" s="65">
        <v>3804.9</v>
      </c>
      <c r="N118" s="55"/>
      <c r="O118" s="66"/>
      <c r="P118" s="65">
        <v>7185.1</v>
      </c>
      <c r="Q118" s="55"/>
      <c r="R118" s="55"/>
      <c r="S118" s="35"/>
    </row>
    <row r="119" spans="1:19" s="34" customFormat="1" x14ac:dyDescent="0.25">
      <c r="A119" s="52"/>
      <c r="B119" s="53"/>
      <c r="C119" s="53"/>
    </row>
    <row r="120" spans="1:19" s="34" customFormat="1" x14ac:dyDescent="0.25">
      <c r="A120" s="52"/>
      <c r="B120" s="54"/>
      <c r="C120" s="53"/>
      <c r="J120" s="38"/>
      <c r="N120" s="38"/>
      <c r="Q120" s="38"/>
    </row>
    <row r="122" spans="1:19" x14ac:dyDescent="0.25">
      <c r="J122" s="19"/>
      <c r="N122" s="19"/>
      <c r="Q122" s="19"/>
    </row>
    <row r="124" spans="1:19" x14ac:dyDescent="0.25">
      <c r="J124" s="19"/>
      <c r="N124" s="19"/>
      <c r="Q124" s="19"/>
    </row>
    <row r="126" spans="1:19" x14ac:dyDescent="0.25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 x14ac:dyDescent="0.25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 x14ac:dyDescent="0.25">
      <c r="J129" s="19"/>
      <c r="N129" s="19"/>
      <c r="Q129" s="19"/>
    </row>
    <row r="130" spans="10:18" x14ac:dyDescent="0.25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Пользователь Windows</cp:lastModifiedBy>
  <cp:lastPrinted>2021-10-22T08:57:58Z</cp:lastPrinted>
  <dcterms:created xsi:type="dcterms:W3CDTF">2017-08-31T14:26:51Z</dcterms:created>
  <dcterms:modified xsi:type="dcterms:W3CDTF">2025-10-29T09:04:16Z</dcterms:modified>
</cp:coreProperties>
</file>