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24226"/>
  <xr:revisionPtr revIDLastSave="0" documentId="13_ncr:1_{80ED6913-5C31-4712-9997-222080738D3A}" xr6:coauthVersionLast="47" xr6:coauthVersionMax="47" xr10:uidLastSave="{00000000-0000-0000-0000-000000000000}"/>
  <bookViews>
    <workbookView xWindow="0" yWindow="0" windowWidth="28800" windowHeight="15600" tabRatio="562" xr2:uid="{00000000-000D-0000-FFFF-FFFF00000000}"/>
  </bookViews>
  <sheets>
    <sheet name="СВОД" sheetId="16" r:id="rId1"/>
    <sheet name="МП 6" sheetId="10" state="hidden" r:id="rId2"/>
  </sheets>
  <definedNames>
    <definedName name="_xlnm.Print_Titles" localSheetId="0">СВОД!$4:$6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52" i="16" l="1"/>
  <c r="J169" i="16"/>
  <c r="I169" i="16"/>
  <c r="N91" i="16"/>
  <c r="N141" i="16"/>
  <c r="N140" i="16"/>
  <c r="N138" i="16"/>
  <c r="N137" i="16"/>
  <c r="N142" i="16" s="1"/>
  <c r="N143" i="16" s="1"/>
  <c r="N136" i="16"/>
  <c r="I136" i="16"/>
  <c r="N135" i="16"/>
  <c r="I133" i="16"/>
  <c r="E133" i="16"/>
  <c r="J133" i="16" l="1"/>
  <c r="O133" i="16" s="1"/>
  <c r="N231" i="16"/>
  <c r="N230" i="16"/>
  <c r="E230" i="16"/>
  <c r="N170" i="16"/>
  <c r="N174" i="16" s="1"/>
  <c r="E169" i="16"/>
  <c r="O169" i="16" s="1"/>
  <c r="N234" i="16" l="1"/>
  <c r="N151" i="16"/>
  <c r="N152" i="16" s="1"/>
  <c r="N153" i="16" s="1"/>
  <c r="J145" i="16"/>
  <c r="I144" i="16"/>
  <c r="E144" i="16"/>
  <c r="J144" i="16" s="1"/>
  <c r="E176" i="16"/>
  <c r="N123" i="16"/>
  <c r="N122" i="16"/>
  <c r="N121" i="16"/>
  <c r="N120" i="16"/>
  <c r="N119" i="16"/>
  <c r="N118" i="16"/>
  <c r="N117" i="16"/>
  <c r="N116" i="16"/>
  <c r="N115" i="16"/>
  <c r="N114" i="16"/>
  <c r="N113" i="16"/>
  <c r="N112" i="16"/>
  <c r="I112" i="16"/>
  <c r="E112" i="16"/>
  <c r="N211" i="16"/>
  <c r="N204" i="16"/>
  <c r="N203" i="16"/>
  <c r="I194" i="16"/>
  <c r="J112" i="16" l="1"/>
  <c r="N124" i="16"/>
  <c r="N125" i="16" s="1"/>
  <c r="O144" i="16"/>
  <c r="N210" i="16"/>
  <c r="N209" i="16"/>
  <c r="N206" i="16"/>
  <c r="N163" i="16"/>
  <c r="N162" i="16"/>
  <c r="N161" i="16"/>
  <c r="O112" i="16" l="1"/>
  <c r="N256" i="16"/>
  <c r="N267" i="16" l="1"/>
  <c r="N266" i="16"/>
  <c r="N78" i="16"/>
  <c r="N43" i="16"/>
  <c r="N42" i="16"/>
  <c r="N34" i="16"/>
  <c r="N37" i="16"/>
  <c r="N80" i="16"/>
  <c r="N76" i="16"/>
  <c r="N77" i="16"/>
  <c r="N36" i="16"/>
  <c r="N35" i="16"/>
  <c r="N69" i="16"/>
  <c r="N64" i="16"/>
  <c r="N63" i="16"/>
  <c r="N62" i="16"/>
  <c r="N61" i="16"/>
  <c r="N60" i="16"/>
  <c r="N59" i="16"/>
  <c r="N58" i="16"/>
  <c r="N57" i="16"/>
  <c r="N56" i="16"/>
  <c r="N55" i="16"/>
  <c r="N54" i="16"/>
  <c r="N53" i="16"/>
  <c r="N52" i="16"/>
  <c r="N51" i="16"/>
  <c r="N50" i="16"/>
  <c r="N49" i="16"/>
  <c r="N48" i="16"/>
  <c r="N47" i="16"/>
  <c r="N46" i="16"/>
  <c r="N44" i="16"/>
  <c r="N45" i="16" l="1"/>
  <c r="N40" i="16"/>
  <c r="N39" i="16"/>
  <c r="N33" i="16"/>
  <c r="N32" i="16"/>
  <c r="N31" i="16"/>
  <c r="N30" i="16"/>
  <c r="N29" i="16"/>
  <c r="N28" i="16"/>
  <c r="N27" i="16"/>
  <c r="N26" i="16"/>
  <c r="N25" i="16"/>
  <c r="N202" i="16" l="1"/>
  <c r="N201" i="16"/>
  <c r="N224" i="16"/>
  <c r="N93" i="16"/>
  <c r="N92" i="16"/>
  <c r="N90" i="16"/>
  <c r="N89" i="16"/>
  <c r="N88" i="16"/>
  <c r="N86" i="16"/>
  <c r="N85" i="16"/>
  <c r="I224" i="16" l="1"/>
  <c r="N128" i="16"/>
  <c r="N129" i="16"/>
  <c r="N126" i="16"/>
  <c r="N154" i="16"/>
  <c r="N155" i="16"/>
  <c r="I191" i="16" l="1"/>
  <c r="N184" i="16" l="1"/>
  <c r="N183" i="16"/>
  <c r="E154" i="16" l="1"/>
  <c r="N96" i="16" l="1"/>
  <c r="I96" i="16"/>
  <c r="E96" i="16"/>
  <c r="J96" i="16" s="1"/>
  <c r="O96" i="16" s="1"/>
  <c r="E191" i="16" l="1"/>
  <c r="J191" i="16" s="1"/>
  <c r="E271" i="16" l="1"/>
  <c r="N66" i="16"/>
  <c r="N237" i="16"/>
  <c r="N238" i="16"/>
  <c r="N240" i="16"/>
  <c r="N241" i="16"/>
  <c r="N242" i="16"/>
  <c r="N243" i="16"/>
  <c r="N244" i="16"/>
  <c r="N245" i="16"/>
  <c r="N246" i="16"/>
  <c r="N247" i="16"/>
  <c r="N248" i="16"/>
  <c r="N249" i="16"/>
  <c r="N250" i="16"/>
  <c r="N251" i="16"/>
  <c r="N236" i="16"/>
  <c r="N253" i="16" l="1"/>
  <c r="N254" i="16" s="1"/>
  <c r="N258" i="16"/>
  <c r="N255" i="16"/>
  <c r="I257" i="16"/>
  <c r="I258" i="16"/>
  <c r="I259" i="16"/>
  <c r="I255" i="16"/>
  <c r="E255" i="16"/>
  <c r="N263" i="16" l="1"/>
  <c r="J255" i="16"/>
  <c r="O255" i="16" s="1"/>
  <c r="E265" i="16"/>
  <c r="E215" i="16"/>
  <c r="N212" i="16"/>
  <c r="I204" i="16"/>
  <c r="I185" i="16" l="1"/>
  <c r="I186" i="16"/>
  <c r="I154" i="16" l="1"/>
  <c r="J154" i="16" s="1"/>
  <c r="N107" i="16" l="1"/>
  <c r="N109" i="16"/>
  <c r="N87" i="16" l="1"/>
  <c r="N79" i="16" l="1"/>
  <c r="N73" i="16"/>
  <c r="I29" i="16"/>
  <c r="I27" i="16"/>
  <c r="I25" i="16"/>
  <c r="N22" i="16" l="1"/>
  <c r="N9" i="16"/>
  <c r="N10" i="16"/>
  <c r="N11" i="16"/>
  <c r="N12" i="16"/>
  <c r="N13" i="16"/>
  <c r="N14" i="16"/>
  <c r="N15" i="16"/>
  <c r="N17" i="16"/>
  <c r="N18" i="16"/>
  <c r="N19" i="16"/>
  <c r="N20" i="16"/>
  <c r="N21" i="16"/>
  <c r="N8" i="16"/>
  <c r="N7" i="16"/>
  <c r="N23" i="16" l="1"/>
  <c r="O7" i="16"/>
  <c r="N221" i="16" l="1"/>
  <c r="N220" i="16"/>
  <c r="N219" i="16"/>
  <c r="N218" i="16"/>
  <c r="N217" i="16"/>
  <c r="N216" i="16"/>
  <c r="N215" i="16"/>
  <c r="J215" i="16"/>
  <c r="N222" i="16" l="1"/>
  <c r="N223" i="16" s="1"/>
  <c r="O215" i="16" s="1"/>
  <c r="N225" i="16"/>
  <c r="I187" i="16" l="1"/>
  <c r="I183" i="16"/>
  <c r="N131" i="16" l="1"/>
  <c r="N132" i="16" s="1"/>
  <c r="I126" i="16"/>
  <c r="E126" i="16"/>
  <c r="J126" i="16" l="1"/>
  <c r="O126" i="16" s="1"/>
  <c r="N159" i="16"/>
  <c r="N160" i="16" s="1"/>
  <c r="O154" i="16" s="1"/>
  <c r="I88" i="16" l="1"/>
  <c r="E224" i="16" l="1"/>
  <c r="J224" i="16" s="1"/>
  <c r="N228" i="16" l="1"/>
  <c r="N229" i="16" s="1"/>
  <c r="N82" i="16" l="1"/>
  <c r="N81" i="16"/>
  <c r="N75" i="16"/>
  <c r="N74" i="16"/>
  <c r="N72" i="16"/>
  <c r="N71" i="16"/>
  <c r="N70" i="16"/>
  <c r="N68" i="16"/>
  <c r="N67" i="16"/>
  <c r="N65" i="16"/>
  <c r="I201" i="16"/>
  <c r="E201" i="16"/>
  <c r="N83" i="16" l="1"/>
  <c r="J201" i="16"/>
  <c r="O201" i="16" s="1"/>
  <c r="E85" i="16" l="1"/>
  <c r="I85" i="16"/>
  <c r="N198" i="16"/>
  <c r="N197" i="16"/>
  <c r="N196" i="16"/>
  <c r="N195" i="16"/>
  <c r="I195" i="16"/>
  <c r="N194" i="16"/>
  <c r="N193" i="16"/>
  <c r="N192" i="16"/>
  <c r="N191" i="16"/>
  <c r="N165" i="16"/>
  <c r="I165" i="16"/>
  <c r="N164" i="16"/>
  <c r="I161" i="16"/>
  <c r="E161" i="16"/>
  <c r="N188" i="16"/>
  <c r="N187" i="16"/>
  <c r="N186" i="16"/>
  <c r="N185" i="16"/>
  <c r="E183" i="16"/>
  <c r="J183" i="16" s="1"/>
  <c r="J85" i="16" l="1"/>
  <c r="O85" i="16" s="1"/>
  <c r="N189" i="16"/>
  <c r="O183" i="16" s="1"/>
  <c r="J161" i="16"/>
  <c r="N199" i="16"/>
  <c r="N200" i="16" s="1"/>
  <c r="O191" i="16" l="1"/>
  <c r="E25" i="16" l="1"/>
  <c r="J25" i="16" s="1"/>
  <c r="O25" i="16" s="1"/>
  <c r="E7" i="16" l="1"/>
  <c r="N167" i="16" l="1"/>
  <c r="O161" i="16" l="1"/>
</calcChain>
</file>

<file path=xl/sharedStrings.xml><?xml version="1.0" encoding="utf-8"?>
<sst xmlns="http://schemas.openxmlformats.org/spreadsheetml/2006/main" count="520" uniqueCount="337">
  <si>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</si>
  <si>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</si>
  <si>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</si>
  <si>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</si>
  <si>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</si>
  <si>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</si>
  <si>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</si>
  <si>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</si>
  <si>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</si>
  <si>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</si>
  <si>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</si>
  <si>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</si>
  <si>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</si>
  <si>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</si>
  <si>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</si>
  <si>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</si>
  <si>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</si>
  <si>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</si>
  <si>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</si>
  <si>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</si>
  <si>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</si>
  <si>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</si>
  <si>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</si>
  <si>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</si>
  <si>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</si>
  <si>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</si>
  <si>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</si>
  <si>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</si>
  <si>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</si>
  <si>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</si>
  <si>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</si>
  <si>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</si>
  <si>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</si>
  <si>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</si>
  <si>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</si>
  <si>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</si>
  <si>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</si>
  <si>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</si>
  <si>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</si>
  <si>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</si>
  <si>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</si>
  <si>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</si>
  <si>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</si>
  <si>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</si>
  <si>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</si>
  <si>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</si>
  <si>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</si>
  <si>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</si>
  <si>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</si>
  <si>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</si>
  <si>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</si>
  <si>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</si>
  <si>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</si>
  <si>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</si>
  <si>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</si>
  <si>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</si>
  <si>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Все запланированные в данной программе мероприятия в течение года были исполнены.</t>
  </si>
  <si>
    <t>1. Удельный вес расходов бюджета Ельниковского муниципального района, формируемых в рамках муниципальных программ, в общем объеме расходов бюджета Ельниковского муниципального района</t>
  </si>
  <si>
    <t>2. Отклонение исполнения бюджета Ельниковского муниципального района по расходам к утвержденному уровню</t>
  </si>
  <si>
    <t>3. Отклонение исполнения бюджета Ельниковского муниципального района по доходам к утвержденному уровню</t>
  </si>
  <si>
    <t>4. Соблюдение порядка и сроков составления и утверждения проекта бюджета Ельниковского муниципального района</t>
  </si>
  <si>
    <t>да</t>
  </si>
  <si>
    <t>5.Соблюдение установленных бюджетным законодательством  требований о составе отчетности об исполнении бюджета Ельниковского муниципального района</t>
  </si>
  <si>
    <t>6. Объем просроченной кредиторской задолженности по выплате заработной платы и пособий по социальной помощи населению за счет средств бюджета Ельниковского муниципального района</t>
  </si>
  <si>
    <t>7. Уровень просроченной кредиторской задолженности бюджета Ельниковского муниципального района</t>
  </si>
  <si>
    <t>8. Использование муниципальными учреждениями Ельниковского муниципального района нормативно-подушевого финансирования услуг</t>
  </si>
  <si>
    <t>9. Уровень удовлетворенности населения качеством предоставления государственных и муниципальных услуг</t>
  </si>
  <si>
    <t>не менее 90,0</t>
  </si>
  <si>
    <t>10. Собираемость налогов и сборов (отношение суммы поступлений налогов и сборов за отчетный период к сумме начислений за отчетный период)</t>
  </si>
  <si>
    <t>11. Темп роста налоговых и неналоговых доходов бюджета Ельниковского муниципального района (по отношению к предыдущему году) в сопоставимых условиях</t>
  </si>
  <si>
    <t xml:space="preserve"> -    </t>
  </si>
  <si>
    <t>Из-за отсутствия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</si>
  <si>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не более 0,5</t>
  </si>
  <si>
    <t>14= общая степень  достижения цели*9столбец/100%</t>
  </si>
  <si>
    <t>1.Доля представленных (во всех формах) зрителю музейных предметов в общем количестве музейных предметов основного фонда,%</t>
  </si>
  <si>
    <t>4.Соотношение средней заработной платы работников учреждений культуры, повышение оплаты труда которых предусмотрено Указом Президента Российской Федерации от 7 мая 2012 г. № 597 «О мероприятиях по реализации государственной социальной политики», и средней заработной платы в Республике Мордовия, %</t>
  </si>
  <si>
    <t>Отрасль образование выступает в качестве одной из основных отраслей, призванных обеспечить высокое качество жизни населения. Ключевые позиции стратегической и бюджетной политики развития образования базируются на общей стратегии развития государства (инвестиции в человека и модернизация социальной сферы).</t>
  </si>
  <si>
    <t xml:space="preserve">Реализация мероприятий обеспечит сохранение и популяризация историко-культурного наследия региона, привлечение к историческому наследию жителей района;
сохранение атмосферы взаимного уважения к национальным и конфессиональным традициям и обычаям народов, проживающих на территории Республики Мордовия;
   формирование позитивного имиджа Республики Мордовия как территории, комфортной для проживания представителей различных национальностей, а также как политически и социально-экономически стабильного региона для вложения инвестиций и ведения бизнеса
</t>
  </si>
  <si>
    <t>1. Доля обучающихся, систематически занимающихся физической культурой и спортом в общей численности обучающихся</t>
  </si>
  <si>
    <t>2. Доля населения систематически  занимающихся физической культурой и спортом</t>
  </si>
  <si>
    <t>4. Количество военно-патриотических клубов, классов (ушаковцев, кадетов, МЧС)</t>
  </si>
  <si>
    <t>1. Количество мероприятий муниципального значения, проведенных в районе и направленных на гаормонизацию межнациональных отношений, этнокультурное развитие, профилактику этнического и религиозно-политического экстремизма, снижение уровня межэтнической и религиозной напряженности</t>
  </si>
  <si>
    <t>1. Доля педагогических и управленческих кадров общеобразовательных учреждений, которые пройдут повышение квалификации для работы в соответствии с федеральными государственными образовательными стандартами;</t>
  </si>
  <si>
    <t>2. Доступность дошкольного образования (отношение численности детей 1 - 7 лет, которым предоставлена возможность получать услуги дошкольного образования, к численности детей в возрасте 1 - 7 лет, скорректированной на численность детей в возрасте 5 - 7 лет, обучающихся в школе);</t>
  </si>
  <si>
    <t>3. Охват детей в возрасте от 3 до 7 лет услугами дошкольного образования (отношение численности детей 3 - 7 лет, которым предоставлена возможность получать услуги дошкольного образования, к численности детей в возрасте 3 - 7 лет, скорректированной на численность детей в возрасте 5 - 7 лет, обучающихся в школе);</t>
  </si>
  <si>
    <t>4. Доля детей, охваченных образовательными программами дополнительного образования детей, в общей численности детей в возрасте 5 - 18 лет;</t>
  </si>
  <si>
    <t>5. Отношение среднего балла единого государственного экзамена (в расчете на 2 обязательных предмета) в 10 процентах школ с лучшими результатами единого государственного экзамена к среднему баллу единого государственного экзамена (в расчете на 2 обязательных предмета) в 10 процентах школ с худшими результатами единого государственного экзамена</t>
  </si>
  <si>
    <t>6. Доля муниципальных общеобразовательных учреждений, соответствующих современным требованиям обучения, от общей численности количества муниципальных общеобразовательных учреждений;</t>
  </si>
  <si>
    <t>7. Доля детей, оставшихся без попечения родителей, переданных на воспитание в семьи граждан Российской Федерации (на усыновление (удочерение) и под опеку (попечительство), в том числе по договору о приемной семье)</t>
  </si>
  <si>
    <t>8. Удовлетворенность населения качеством дошкольного, общего, дополнительного, начального и среднего профессионального образования</t>
  </si>
  <si>
    <t>12.Соблюдение предельного уровня дефицита бюджета Ельниковского иуниципального района определяемого в соответствии с законодательством Российской Федерации</t>
  </si>
  <si>
    <t>13.Просроченная задолженность по долговым обязательствам Ельниковского муниципального района</t>
  </si>
  <si>
    <t>14.Соответствие показател " Доля расходов на обслуживание муниципального долга Ельниковского муниципального района Ельниковского муниципального района в общем обьеме расходов бюджета Ельниковского муниципального района" требованиям Бюджетного кодекса</t>
  </si>
  <si>
    <t>не более 6</t>
  </si>
  <si>
    <t>не менее 95,0</t>
  </si>
  <si>
    <t>1.Индекс производства продукции в сопоставимых ценах (все категории хозяйств), %</t>
  </si>
  <si>
    <t>2.Индекс производства продукции растениеводства (все категории хозяйств), %</t>
  </si>
  <si>
    <t>3.Индекс производства продукции животноводства (все категории хозяйств), %</t>
  </si>
  <si>
    <t>4.Индекс производства пищевых продуктов, %</t>
  </si>
  <si>
    <t>Реализация программы неэффективная</t>
  </si>
  <si>
    <t>повышение квалификации (не менее)</t>
  </si>
  <si>
    <t xml:space="preserve">1.Количество муниципальных служащих и лиц, замещающих муниципальные должности на постоянной основе, направленных на: </t>
  </si>
  <si>
    <t>3. Доля вакантных должностей муниципальной службы, замещаемых на конкурсной основе (не менее)</t>
  </si>
  <si>
    <t>4. Доля муниципальных служащих в возрасте до 30 лет, имеющих стаж муниципальной службы более трех лет (не менее)</t>
  </si>
  <si>
    <t>5. Доля вакантных должностей муниципальной службы, замещаемых на основе назначения из кадрового резерва на муниципальной службе (не менее)</t>
  </si>
  <si>
    <t>6. Динамика (снижение) нарушений на муниципальной службе, в том числе коррупционной направленности</t>
  </si>
  <si>
    <t>7. Доля граждан, которые удовлетворены деятельностью органов местного самоуправления (не менее)</t>
  </si>
  <si>
    <t>8. Доля граждан, которые удовлетворены качеством муниципальных услуг (не менее)</t>
  </si>
  <si>
    <t>1. Доля объемов ЭЭ, расчеты за которую осуществляются с использованием приборов учета (в части МКД - с использованием коллективных приборов учета), в общем объеме ЭЭ</t>
  </si>
  <si>
    <t>2. Доля объемов воды, расчеты за которую осуществляются с использованием приборов учета (в части МКД - с использованием коллективных приборов учета), в общем объеме воды</t>
  </si>
  <si>
    <t>3. Доля объемов природного газа, расчеты за который осуществляются с использованием приборов учета (в части МКД - с использованием индивидуальных и общих приборов учета), в общем объеме природного газа</t>
  </si>
  <si>
    <t xml:space="preserve">4. Доля объемов ЭЭ, потребляемой МУ, оплата которой осуществляется с использованием приборов учета, в общем объеме ЭЭ, потребляемой МУ на территории Ельниковского муниципального района Республики Мордовия </t>
  </si>
  <si>
    <t>5. Доля объемов ТЭ, потребляемой МУ, расчеты за которую осуществляются с использованием приборов учета, в общем объеме ТЭ, потребляемой МУ на территории Ельниковского муниципального района Республики Мордовия</t>
  </si>
  <si>
    <t>6. Доля объемов  воды, потребляемой МУ, расчеты за которую осуществляются с использованием приборов учета, в общем объеме воды, потребляемой МУ на территории Ельниковского муниципального района Республики Мордовия</t>
  </si>
  <si>
    <t>7. Доля объемов  природного газа, потребляемого МУ, расчеты за который осуществляются с использованием приборов учета, в общем объеме природного газа, потребляемого МУ на территории Ельниковского муниципального района Республики Мордовия</t>
  </si>
  <si>
    <t>8. Доля МУ, финансируемых за счет районного бюджета Ельниковского муниципального района Республики Мордовия, в общем объеме МУ, в отношении которых проведено обязательное энергетическое обследование</t>
  </si>
  <si>
    <t>1. Количество чрезвычайных ситуаций, пожаров, происшествий на водных объектах, не более</t>
  </si>
  <si>
    <t>2. Количество населения, погибшего при чрезвычайных ситуациях, пожарах, происшествиях на водных объектах</t>
  </si>
  <si>
    <t>1. Годовой объем ввода жилья, всего,  в том числе:</t>
  </si>
  <si>
    <t>2. жилья экономического класса, в том числе:</t>
  </si>
  <si>
    <t>3. малоэтажного строительства, в том числе:</t>
  </si>
  <si>
    <t>4.Обеспеченность населения жильем, в том числе</t>
  </si>
  <si>
    <t>5.Доля ветхого и аврийного жилья в жилищном фонде</t>
  </si>
  <si>
    <t>5.Индекс производства напитков, %</t>
  </si>
  <si>
    <t>6.Индекс физического объема инвестиций, %</t>
  </si>
  <si>
    <t>7. Рентабельность сельскохозяйственных организаций с учетом субсидий, %</t>
  </si>
  <si>
    <t>8. Среднемесячная номинальная заработная плата (итог по крупным предприятиям), руб.</t>
  </si>
  <si>
    <t>9. Индекс производительности труда в сельхозпредприятиях к предыдущему году, %</t>
  </si>
  <si>
    <t>Объемы приобретения сельскохозяйственными товаропроизводителями новой сельскохозяйственной техники (по льготной цене) от производителей сельскохозяйственной техники</t>
  </si>
  <si>
    <t>10. Тракторы, штук</t>
  </si>
  <si>
    <t>11.Зерноуборочные комбайны, штук</t>
  </si>
  <si>
    <t>12. Кормоуборочные комбайны, штук</t>
  </si>
  <si>
    <t>1.Объем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(нестатистического круга предприятий) ,тыс. руб.</t>
  </si>
  <si>
    <t>2.Темп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 , %</t>
  </si>
  <si>
    <t>3. Производительность труда в обрабатывающих производствах, тыс. руб. на 1 раб.</t>
  </si>
  <si>
    <t>4. Темп роста производительности труда в обрабатывающих производствах к соответствующему периоду прошлого года, %</t>
  </si>
  <si>
    <t>5.   Объем инвестиций в основной капитал за счет всех источников финансирования, тыс. руб.</t>
  </si>
  <si>
    <t xml:space="preserve"> 6. в т.ч. объем инвестиций в основной капитал за счет внебюджетных источников, тыс. руб.</t>
  </si>
  <si>
    <t>7. Количество рабочих мест, созданных за счет реализации инвестиционных проектов, ед.</t>
  </si>
  <si>
    <t>8. Объем частных инвестиций в проектах государственно-частного и муниципально-частного партнерства (концессионных соглашений), тыс. руб.</t>
  </si>
  <si>
    <t>9. Проекты государственно-частного и муниципально-частного партнерства (концессионные соглашения), ед.</t>
  </si>
  <si>
    <t>10. Количество рабочих мест, созданных за счет реализации проектов государственно-частного партнерства и муниципально-частного партнерства (концессионных соглашений), ед.</t>
  </si>
  <si>
    <t>11. Объем оборота розничной торговли во всех каналах реализации, тыс. руб.</t>
  </si>
  <si>
    <t>13. Оборот общественного питания, тыс. руб.</t>
  </si>
  <si>
    <t>14. Доля организаций частной формы собственности в общем количестве организаций, %</t>
  </si>
  <si>
    <t>15. Доля закупок у субъектов малого и среднего предпринимательства в общем годовом стоимостном объеме закупок, осуществляемых  в соответствии с Федеральным законом «О закупках товаров, работ, услуг отдельными видами юридических лиц» . %</t>
  </si>
  <si>
    <t>16. Доля своевременно разработанных документов среднесрочного и долгосрочного прогнозирования от общего числа запланированных к разработке документов среднесрочного и долгосрочного прогнозирования, %</t>
  </si>
  <si>
    <t xml:space="preserve">1.Количество малых и средних предприятий в расчете на 10 тыс. человек, единиц </t>
  </si>
  <si>
    <t xml:space="preserve">2.Количество субъектов малого и  среднего предпринимательства,единиц </t>
  </si>
  <si>
    <t>В том числе:    микро-предприятий</t>
  </si>
  <si>
    <t xml:space="preserve">                          малых предприятий</t>
  </si>
  <si>
    <t xml:space="preserve">                          средних предприятий</t>
  </si>
  <si>
    <t xml:space="preserve">                индивидуальных предпринимателей    </t>
  </si>
  <si>
    <t>4.Количество дополнительно введенных субъектами малого и среднего предпринимательства рабочих мест , единиц</t>
  </si>
  <si>
    <t>Справочно: среднегодовая численность населения , тыс. чел.</t>
  </si>
  <si>
    <t>3.Доля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организаций, %</t>
  </si>
  <si>
    <t xml:space="preserve"> Причиной не выполнения мероприятия  является недофинансирования бюджета.</t>
  </si>
  <si>
    <t>реализация программы высокоэффективная</t>
  </si>
  <si>
    <t>2. Качество условий оказания услуг муниципальными организациями в сфере культуры</t>
  </si>
  <si>
    <t>3.Доля объектов культурного наследия, находящихся в ув муниципальной собственности и требующих консервации или реставрации в общем количестве объектов культурного наследия , находящихся в муниципальной собственности, %</t>
  </si>
  <si>
    <t>Невыполнение запланированных мероприятий связано с неблагоприятной эпидемиологической ситуацией в районе.  В связи с чем не обеспечено проведение двух мероприятий.</t>
  </si>
  <si>
    <t>2. Уменьшение семей состоящих на учете в КДН и ЗП Ельниковского муниципального района, ед.</t>
  </si>
  <si>
    <t xml:space="preserve">  -     </t>
  </si>
  <si>
    <t>2. Доля инвалидов, положительно оценивающих отношение населения к проблемам инвалидов, в общей численности опрошенных инвалидов в Ельниковском муниципальном районе Республики Мордовия</t>
  </si>
  <si>
    <t>3. Доля приоритетных объектов, доступных для инвалидов и других маломобильных групп населения в сфере культуры, в общем количестве приоритетных объектов в сфере культуры Ельниковского муниципального района Республики Мордовия</t>
  </si>
  <si>
    <t>4. Доля приоритетных объектов, доступных для инвалидов и других маломобильных групп населения в сфере физической культуры и спорта, в общем количестве приоритетных объектов в сфере физической культуры и спорта Ельниковского муниципального района Республики Мордовия</t>
  </si>
  <si>
    <t>5. Доля детей-инвалидов, которым созданы условия для получения качественного начального общего, основного общего, среднего общего образования, в общей численности детей-инвалидов школьного возраста в Ельниковском муниципальном районе Республики Мордовия</t>
  </si>
  <si>
    <t>6. Доля детей-инвалидов в возрасте от 5 до 18 лет, получающих дополнительное образование, в общей численности детей-инвалидов данного возраста в Ельниковском муниципальном районе Республики Мордовия</t>
  </si>
  <si>
    <t>7. Доля детей-инвалидов в возрасте от 1,5 до 7 лет, охваченных дошкольным образованием, в общей численности детей-инвалидов данного возраста в Ельниковском муниципальном районе Республики Мордовия</t>
  </si>
  <si>
    <t>12. Оборот розничной торговли в расчете на 1 жителя,  руб</t>
  </si>
  <si>
    <t>В связи с не использованием финансовых вложений на исполнение мероприятий программы, эффективность реализации программы просчитать не предоставляется возможным</t>
  </si>
  <si>
    <t>Перевыполнение мероприятий обеспечит создание условий для сохранения историко-культурного наследия и устойчивого развития                                                    культурного потенциала населения Ельниковского муниципального района;                                      поддержка инновационных и творческих                                                    проектов в сфере культуры Ельниковского                                                     муниципального района;
 повышение качества услуг в сфере культуры,                                                    предоставляемыми муниципальными                                                    учреждениями культуры, образовательными                                                    учреждениями дополнительного образования                                                    детей Ельниковского муниципального района;
укрепление и модернизация материально-                                                   технической базы объектов культуры                                                    Ельниковского муниципального района</t>
  </si>
  <si>
    <t>5.Увеличение количества граждан, вовлеченных в культурно-массовые мероприятия (по сравнению с предыдущим гогдом) ед..</t>
  </si>
  <si>
    <t>6.Увеличение численности участников культурно-досуговых мероприятий (по сравнению с предыдущим годом). %</t>
  </si>
  <si>
    <t>7 Количество муниципальных библиотек, ед.</t>
  </si>
  <si>
    <t>8.Увеличение количества посещений библиотек гражданами Ельниковского муниципального района, %</t>
  </si>
  <si>
    <t>9.увеличение доли детей, привлекаемых к участию в творческих мероприятиях, в общем числе детей, %</t>
  </si>
  <si>
    <t>10.увеличение посещаемости музея, %</t>
  </si>
  <si>
    <t>11.Доля публичных библиотек, подключенных к сети «Интернет», в общем количестве библиотек, %</t>
  </si>
  <si>
    <t>12. Количество детей, обучающихся в детской музыкальной школе</t>
  </si>
  <si>
    <t xml:space="preserve">1.Увеличение количества проводимых конкурсов, фестивалей, состязаний для детей и молодёжи, направленных на  творческое, духовно-нравственное, трудовое, физическое развитие, ед. </t>
  </si>
  <si>
    <t xml:space="preserve">2.Увеличение количества проводимых гражданско-патриотических мероприятий, ед. </t>
  </si>
  <si>
    <t>3. Увеличение охват детей и подростков трудом и отдыхом в летний период , %</t>
  </si>
  <si>
    <t xml:space="preserve">Объемы ввода в эксплуатацию после строительства и реконструкции автомобильных дорог общего пользования местного значения </t>
  </si>
  <si>
    <t xml:space="preserve">Прирост протяженности сети автомобильных дорог общего пользования местного значения с твердым покрытием  в результате строительства новых автомобильных дорог </t>
  </si>
  <si>
    <t>Прирост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показателям, в результате капитального ремонта и ремонта автомобильных дорог</t>
  </si>
  <si>
    <t>Всвязи с неиспользованием  финансовых вложений на исполнение мероприятий программы,  эффективность реализации программы просчинать не представляется возможным</t>
  </si>
  <si>
    <t>1. Доля доступных для инвалидов и других маломобильных групп населения приоритетных объектов социальной инфраструктуры, в общем количестве приоритетных объектов в Ельниковском муниципальном районе Республики Мордовия</t>
  </si>
  <si>
    <t>1. Доля расходов на цифровую трансформацию в бюджете, %</t>
  </si>
  <si>
    <t xml:space="preserve">2 Доля домохозяйств,имеющих широкополосный доступ к сети "Интернет", % </t>
  </si>
  <si>
    <t>3 Доля социально-значимых объектов, имеющих возможность подключения к широкополосному доступу к сети "Интернет", %</t>
  </si>
  <si>
    <t>4 Стоимостная доля закупаемого и (или) арендуемого органами местного самоуправления иностранного программного обеспечения, %</t>
  </si>
  <si>
    <t>5. Доля муниципальных образовательных организаций, реализующих образовательные программы общего образования и/или среднегопрофессионального образования, подключенных к сети «Интернет», %</t>
  </si>
  <si>
    <t>6. Доля органов местного самоуправления, подключенных к сети «Интернет», %</t>
  </si>
  <si>
    <t>7. Доля информационных систем и ресурсов органов местного самоуправления Республики Мордовия, перенесенных в государственную единую облачную платформу, %</t>
  </si>
  <si>
    <t>9. Уровень удовлетворенности граждан качеством предоставления муниципальных услуг, %</t>
  </si>
  <si>
    <t>11. Доля органов местного самоуправления, оснащённых типовым автоматизированным рабочим местом, %</t>
  </si>
  <si>
    <t>12. Количество муниципальных услуг (электронных сервисов), оказываемых с использованием приложений РСО ЕСЭК, нарастающим итогом, ед.</t>
  </si>
  <si>
    <t>13. Количество сотрудников органов местного самоуправления, прошедших переобучение по компетенциям цифровой экономики в рамках дополнительного образования, чел в год3</t>
  </si>
  <si>
    <t>14. Доля населения, обладающего ключевыми компетенциями цифровой экономики, %</t>
  </si>
  <si>
    <t>15. Доля органов местного самоуправления, в штате которых имеются специалисты по защите информации, имеющие соответствующую квалификацию, %</t>
  </si>
  <si>
    <t>16. Количество специалистов по технической защите информации органов местного самоуправления, прошедших повышение квалификации, чел.</t>
  </si>
  <si>
    <t>17. Доля, органов местного самоуправления и муниципальных организаций в которых внедрены нормативно- правовые документы, регламентирующие порядок создания  и функционирования системы информационной безопасности, %</t>
  </si>
  <si>
    <t>1. Ввод жилых помещений (жилых домов) для граждан, проживающих на сельских территориях</t>
  </si>
  <si>
    <t>2. Ввод жилых помещений (жилых домов), предоставляемых на условиях найма гражданам, проживающим на сельских территориях</t>
  </si>
  <si>
    <t>3.Количество предоставленных жилищных (ипотечных) кредитов (займов) гражданам, для строительства (приобретения) жилых помещений (жилых домов) на сельских территориях</t>
  </si>
  <si>
    <t>4.Количество общественно-значимых проектов по благоустройству территорий</t>
  </si>
  <si>
    <t>5.Ввод в эксплуатацию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</t>
  </si>
  <si>
    <t>1. Количество  проводимых экологических мероприятий, направленных на повышение уровня экологической культуры, воспитание и просвещение населения республики, бережное отношение к природе родного края</t>
  </si>
  <si>
    <t>2. Количество обустроенных мест (площадок) накопления твердых коммунальных отходов в соответствии с нормативными требованиями от общего числа мест (площадок) накопления твердых коммунальных отходов</t>
  </si>
  <si>
    <t>3. Колисство обустроенных мест (площадок) накопления твердых коммунальных отходов в соответствии с норативными требованиями</t>
  </si>
  <si>
    <t>В связи с не  использования финансовых вложений на исполнение мероприятий программы,  эффективность реализации программы просчинать не представляется возможным</t>
  </si>
  <si>
    <t>6.Количество инициативных проектов комплексного развития сельских территорий</t>
  </si>
  <si>
    <t>7.Численность работников,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</si>
  <si>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8.Численность студентов, обучающихся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</si>
  <si>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>Информация по выполнению основных мероприятий за 2022 год</t>
  </si>
  <si>
    <t>Муниципальная программа "Экономическое развитие Ельниковского муниципального района Республики Мордовия до 2026 года"</t>
  </si>
  <si>
    <t>19.Производство кормов:т.к.ед.</t>
  </si>
  <si>
    <t>19.2 силос, тонн</t>
  </si>
  <si>
    <t>19.1 сено, тонн</t>
  </si>
  <si>
    <t xml:space="preserve">19.3 сенаж, тонн </t>
  </si>
  <si>
    <t>18.Размер посевных площадей, занятых зерновыми, зернобобовыми и кормовыми сельскохозяйственными культурами, га</t>
  </si>
  <si>
    <t>17.Валовой сбор зерновых  и зернобобовых культур в хозяйствах всех категорий (в весе после доработки), тонн</t>
  </si>
  <si>
    <t>20.Производство скота и птицы на убой в хозяйствах всех категорий (в живом весе), тонн</t>
  </si>
  <si>
    <t>20.1 в том числе: в сельскохозяйственных организациях, крестьянских (фермерских) хозяйствах, включая индивидуальных предпринимателей, тонн</t>
  </si>
  <si>
    <t>20.2. хозяйствах населения, тонн</t>
  </si>
  <si>
    <t>21. Производство молока в хозяйствах всех категорий, тонн</t>
  </si>
  <si>
    <t>21.1. в том числе: в сельскохозяйственных организациях, крестьянских (фермерских) хозяйствах, включая индивидуальных предпринимателей, тонн</t>
  </si>
  <si>
    <t>21.2. хозяйствах населения, тонн</t>
  </si>
  <si>
    <t>22. Поголовье коров в хозяйствах всех категорий, гол</t>
  </si>
  <si>
    <t xml:space="preserve">22.1. в том числе: в сельскохозяйственных организациях, крестьянских (фермерских) хозяйствах, включая индивидуальных предпринимателей, гол. </t>
  </si>
  <si>
    <t>22.2. из них: молочного направления, гол</t>
  </si>
  <si>
    <t xml:space="preserve"> 22.3.   мясного направления, гол.</t>
  </si>
  <si>
    <t>22.4. хозяйствах населения, гол.</t>
  </si>
  <si>
    <t>23. Продуктивность коров в сельскохозяйственных организациях, крестьянских (фермерских) хозяйствах, включая индивидуальных предпринимателей, кг.</t>
  </si>
  <si>
    <t>24. Приплод телят, гол.</t>
  </si>
  <si>
    <t xml:space="preserve">24.1. Выход телят на 100 коров в сельскохозяйственных организациях, гол. </t>
  </si>
  <si>
    <t>25. Ввод нетелей на 100 коров в сельскохозяйственных организациях, %</t>
  </si>
  <si>
    <t>26. Поголовье крупного рогатого скота специализированных мясных пород и помесного скота, полученного от скрещивания со специализированными мясными породами, в сельскохозяйственных организациях, крестьянских (фермерских) хозяйствах, включая индивидуальных предпринимателей</t>
  </si>
  <si>
    <t>27. Поголовье крупного рогатого скота в хозяйствах всех категорий</t>
  </si>
  <si>
    <t>27.1. в том числе: в сельскохозяйственных организациях, крестьянских (фермерских) хозяйствах, включая индивидуальных предпринимателей</t>
  </si>
  <si>
    <t>27.2. хозяйствах населения</t>
  </si>
  <si>
    <t>28. Поголовье свиней в хозяйствах всех категорий</t>
  </si>
  <si>
    <t>28.1  хозяйствах населения</t>
  </si>
  <si>
    <t>29. Численность товарного поголовья коров специализированных мясных пород в сельскохозяйственных организациях, крестьянских (фермерских) хозяйствах, включая индивидуальных предпринимателей</t>
  </si>
  <si>
    <t>30. Доля площади, засеваемой элитными семенами, в общей площади посевов</t>
  </si>
  <si>
    <t>31. Доля застрахованной посевной (посадочной) площади в общей посевной (посадочной) площади</t>
  </si>
  <si>
    <t>32. Количество новых постоянных рабочих мест, созданных в крестьянских (фермерских) хозяйствах, осуществивших проекты создания и развития своих хозяйств с помощью государственной поддержки</t>
  </si>
  <si>
    <t>33. Прирост объема сельскохозяйственной продукции, произведенной крестьянскими (фермерскими) хозяйствами, получившими государственную поддержку (по отношению к предыдущему году),%</t>
  </si>
  <si>
    <t>34. Количество новых постоянных рабочих мест, созданных в сельскохозяйственных потребительских кооперативах , получивших государственную поддуржку, ед.</t>
  </si>
  <si>
    <t>34.1. создание новых потребительсчких кооперативов, ед.</t>
  </si>
  <si>
    <t>35. Доля действующих сельскохозяйственных потребительских кооперативов из числа зарегестрированных на территории муниципального района,%</t>
  </si>
  <si>
    <t>36. Прирост объема сельскохозяйственной продукции, реализованной сельскохозяйственными потребительскими кооперативами, получивших государственную поддержку (по отношению к пркдыдущему году), %</t>
  </si>
  <si>
    <t>37. Производство муки из зерновых культур, овощных и других растительных культур, смеси из них, тонн</t>
  </si>
  <si>
    <t>38. Производство масла сливочного, тонн</t>
  </si>
  <si>
    <t>39.Производство сыров и сырных продуктов,тонн</t>
  </si>
  <si>
    <t xml:space="preserve">13. Сохранение существующего уровня участия муниципальных образований в реализации  Государственной программы (наличие в муниципальных образованиях муниципальных программ развития сельского хозяйства и регулирования рынков сырья и продовольствия), % </t>
  </si>
  <si>
    <t>14. Уровень обеспечения сельскохозяйственных организаций квалифицированными специалистами, процентов</t>
  </si>
  <si>
    <t>14.1. Количество абитуриентов, направленных для поступления в текущем году на сельскохозяйственные специальности и направления подготовки: "Агрономия", "Зоотехния", "Ветеринария", "Технология производства и переработки сельскохозяйственной продукции", "Агроинженерия", "Механизация сельского хозяйства"</t>
  </si>
  <si>
    <t>15. Доля молодых специалистов, в общей численности квалифицированных специалистов сельскохозяйственных организаций, процентов</t>
  </si>
  <si>
    <t>15.1. Количество студентов, заключивших в текущем году договора о предоставлении аграрной стипендии в соответствии с Постановлением Правительства Республики Мордовия от22 июня 2015 г. №381</t>
  </si>
  <si>
    <t>16.Количество молодых специалистов, заключивших в текущем году договора о предоставлении молодому специалисту пособия и подъемных в соответствии с Постановлением Правительства Республики Мордовия от 22 июня 2015 г. №381</t>
  </si>
  <si>
    <t>Муниципальная программа Ельниковского района "Жилище" на 2021-2030 годы</t>
  </si>
  <si>
    <t>Муниципальная программа "Цифровая трансформация Ельниковского муниципального района Республики Мордовия на 2020-2030 годы"</t>
  </si>
  <si>
    <t xml:space="preserve">1. Доля населения, обеспеченного качественной питьевой водой из систем централизованного водоснабжения </t>
  </si>
  <si>
    <t>Реализация программы эффективная</t>
  </si>
  <si>
    <t>Общая протяженность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года.</t>
  </si>
  <si>
    <t>Доля протяженности автомобильных дорог общего пользования местного значения, соответствующих нормативным требованиям к транспортно-эксплуатационным показателям на 31 декабря отчетного года</t>
  </si>
  <si>
    <t xml:space="preserve"> </t>
  </si>
  <si>
    <t xml:space="preserve">Муниципальная  программа «Реализация молодежной политики и патриотического воспитания в  Ельниковском муниципальном районе на 2022-2030гг.» </t>
  </si>
  <si>
    <t xml:space="preserve">Реализация мероприятий обеспечит повышение уровня общественной безопасности, общественного порядка, борьбы с преступностью, вснижение.уровня криминализации экономики, оздоровление обстановки на улицах и в других общественных местах, привлечение государственных институтов и общественных организаций тк решению проблем с преступностью .   </t>
  </si>
  <si>
    <t>&lt; 40</t>
  </si>
  <si>
    <t xml:space="preserve">уровень реализации программы удовлетворительный </t>
  </si>
  <si>
    <t>Из-за отсутствия целевых показателей мероприятий программы, эффективность реализации программы просчитать не представляется возможным.</t>
  </si>
  <si>
    <t>6.Количество молодых семей, граждан, улучшивших жилищные условия ( в том числе с использованием кредитов и займов) при оказании поддержки за счет средств федерального бюджета, республиканского бюджета Республики Мордовия и местных бюджетов</t>
  </si>
  <si>
    <t>Сводный годовой отчет об эффективности реализации  муниципальных программ  Ельниковского  муниципального района за 2023 год</t>
  </si>
  <si>
    <t>Число основных мероприятий, запланированных к реализации в 2023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</si>
  <si>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2023 г., тыс. рублей</t>
  </si>
  <si>
    <t>Фактически освоенный объем финансирования программы за 2023 г., тыс. рублей</t>
  </si>
  <si>
    <t>Целевое значение на 2023 г.</t>
  </si>
  <si>
    <t>Фактическое значение за 2023 г.</t>
  </si>
  <si>
    <t xml:space="preserve"> В 2023 году из семи мероприятий, выполнено четыре. В 2023 году было  запланировано:  1. Участие     в программе "Развитие семейных ферм на базе К(Ф)Х в Республике Мордовия"; 2. Участие в программе "Развитие материально - технической базы сельскохозяйственных потребительских кооперативов", 3. Участие в реализации регионального проекта "Создание системы поддержки фермеров и развитие сельской кооперации". На участие в программах было выдвинуто несколько претендентов, но прошел конкурсный отбор 1 чел.   4.Приобретение элитных семян (под урожай 2023 года) (60 тонн) - приобретено 41 тонны. 5.Приобретение минеральных удобрений             (под урожай 2023 года) - 1500 т., приобретено - 464,0 тонн;  6. Приобретение техники -2 единицы,      приобретены -  2 единицы: в т. ч. трактор - 1 ед., кормоуборочный комбайн -1 шт.                    7. Стимулирование, обучение и закрепление молодых специалистов в сельскохозяйственном производстве, в том числе: предоставление компенсационной выплаты (0 чел.); предоставление ежемесячной денежной выплаты (1 чел.); предоставление стипендии студентам (1 чел.). В данном мероприятии  участвуют один молодой специалист, он получают компенсанционную  выплату. Также в 2023 годы было включено мероприятие по осуществлению деятельности по обращению с животными без владельцев</t>
  </si>
  <si>
    <t>Муниципальная программа развитя малого и среднего предпринимательства в Ельниковском муниципальном районе  на 2017-2026 годы</t>
  </si>
  <si>
    <t>Муниципальная программа развития  сельского хозяйства и регулирования рынков сельскохозяйственной продукции, сырья и продовольствия Ельниковского муниципального района на 2013-2030 годы</t>
  </si>
  <si>
    <t>Муниципальная программа повышения эффективности управления муниципальными финансами в Ельниковском муниципальном районе  РМ на период до 2030 года</t>
  </si>
  <si>
    <t>Муниципальная программа "Развитие культуры и туризма» Ельниковского муниципального  района на 2018-2030 годы.</t>
  </si>
  <si>
    <t>Программы Ельниковского муниципального района Республики Мордовия «Развитие муниципальной службы в Ельниковском муниципальном районе Республики Мордовия (2015– 2026 годы)»</t>
  </si>
  <si>
    <t>Программа развития образования в Ельниковском муниципальном районе на 2016-2026 годы</t>
  </si>
  <si>
    <t>Муниципальная  программа   «Развитие физической культуры и спорта в  Ельниковском муниципальном районе на 2019-2030 гг.»</t>
  </si>
  <si>
    <t>Муниципальная программа Ельниковского муниципального района республики Мордовия "Развитие автомобильных дорог на 2020-2030 годы"</t>
  </si>
  <si>
    <t>Муниципальная программа "Профилактика безнадзорности и правонарушений несовершеннолетних, незаконного употребления наркотических средств и психотропных веществ в Ельниковском муниципальном районе Республики Мордовия на 2018-2030 годы"</t>
  </si>
  <si>
    <t>Муниципальная программа "Энергосбережение и повышение энергетической эффективности в Ельниковском муниципальном районе Республики Мордовия" на 2018 -2030 годы</t>
  </si>
  <si>
    <t>Муниципальная программа  Ельниковского муниципального района "Совершенствование и развитие гражданской обороны, защиты населения и территорий от чрезвычайных ситуаций природного и техногенного характера на территории Ельниковского муниципального района Республики Мордовия  на 2018-2026 годы"</t>
  </si>
  <si>
    <t>Программа Ельниковского муниципального района Республики Мордовия "Доступная среда" на 2018-2026 годы</t>
  </si>
  <si>
    <t>Муниципальная программа "Повышение безопасности дорожного движения в Ельниковском муниципальном районе Республики Мордовия" на 2021-2026 годы</t>
  </si>
  <si>
    <t>Муниципальная программа Ельниковского муниципального района "Укрепление общественного здоровья" на 2020-2026 годы</t>
  </si>
  <si>
    <t>Муниципальная программа Ельниковского муниципального района "Комплексное развитие сельских территорий" 2020-2030 годы</t>
  </si>
  <si>
    <t>Муниципальная программа Ельниковского района "Охрана окружающей среды и повышение экологической безопасности" на 2019-2026 годы</t>
  </si>
  <si>
    <t>Муниципальная программа "Модернизация и реформирование жилищно-коммунального хозяйства Ельниковского муниципального района Республики Мордовия" на 2022-2028 годы</t>
  </si>
  <si>
    <t>Муниципальная программа "Профилактика терроризма и экстремизма на территории Ельниковского муниципального района " на 2022-2026 годы</t>
  </si>
  <si>
    <t xml:space="preserve">В 2023 году   мероприятия по  муниципальной программе   Ельниковского района "Охрана окружающей среды и повышение экологической безопасности" выполнены на 66,7 % </t>
  </si>
  <si>
    <t xml:space="preserve">В 2023 году мероприятия по  муниципальной программе Ельниковского района "Модернизация и реформирование жилищно-коммунального хозяйства Ельниковского муниципального района Республики Мордовия" выполнены на 100 %  </t>
  </si>
  <si>
    <t>&lt; 15</t>
  </si>
  <si>
    <t xml:space="preserve">План мероприятий муниципальной программы выполнен на 86,1 %. Невыполненных мероприятий пять, из них  ООО  "Ельниковское Райпо",   которая  в отчетном году испытывали недостаток финансовых средств. </t>
  </si>
  <si>
    <t>1. В рамках реализации мероприятия «Благоустройство сельских территорий» произведены работы по объектам: «Обустройство детской игровой площадки в с. Ельники Ельниковского муниципального района Республики Мордовия» ; "Установка (обустройство ограждения парка с. Ельники Ельниковского муниципального района". 2. В рамках подпрограммы "Создание условий для обеспечения доступным и комфортным жильем сельского населения" получена субсидия и построен один жилой дом,  на условиях найма гражданам, проживающим на сельских территориях"</t>
  </si>
  <si>
    <t xml:space="preserve">1.Ремонт автомобильной дороги по ул. Советская, ул. Набережная в с. Большой Уркат Ельниковского муниципального района Республики Мордовия; 2.Ремонт автомобильной дороги по ул. Тимирязева в с. Ельники Ельниковского муниципального района Республики Мордовия; 3:Ремонт проезда к дворовым территориям многоквартирных жилых домов №2, №8, №10, №12, №27  по ул. Ленина в с.Ельники, Ельниковского муниципального района Республики Мордовия; 4. Строительство втомобильной дороги  по ул. Мещерова в с. Ельники Ельниковского муниципального района Республики  Мордовия; 5. Изготовление ПСД по объекту: Ремонт проезда к дворовым территориям многоквартирных жилых домов №2, №8, №10, №12, №27  по ул. Ленина в с.Ельники, Ельниковского муниципального района Республики Мордовия; 6.Содержание  автомобильных дорог общего пользования местного значения. </t>
  </si>
  <si>
    <t>реализация программы удовлетворительная</t>
  </si>
  <si>
    <t>1. В рамках реализации мероприятия "Обеспечение жильем отдельных категорий граждан в соответствии с постановлением Правительства Республики Мордовия от 16 января 2008 г.  № 7" улучшили свои жилищные условия 3 человека  из категории граждан дети-сироты и дети, оставшиеся без попечения родителей; 2.В рамках реализации мероприятия "Строительство индивидуальных жилых домов гражданами" построено  9 жилых домов. 3.В рамках реализации мероприятия "Подготовка документов территориального планирования. градостроительного зонирования т документации по планировке территории" изготовлены и утверждены генеральные планы и правила землепользования и застройки на Новоямское и ельниковское сельские поселения.</t>
  </si>
  <si>
    <t>В 2023 году  по вопросам соблюдения требований пожарной безопасности  проведено 9 заседаний КЧС и ОПБ, 4 заседания по соблюдению безопасности на водных объектах. Создан в районе  постоянно-действующий орган – отдел по делам ГО и ЧС,  органы повседневного управления – МКУ «Единая дежурно-диспетчерская служба» Ельниковского муниципального района.</t>
  </si>
  <si>
    <t>Краткая характеристика выполненных мероприятий:                                                                                                                 Замена лампочек в муниципальных учреждениях района на энергосберегающие</t>
  </si>
  <si>
    <t>3. Экономический ущерб от чрезвычайных ситуаций, пожаров, происшествий на водных объектах, не более</t>
  </si>
  <si>
    <t>4. Количество зарегистрированных пожаров, не более</t>
  </si>
  <si>
    <t>5. Количество населения, погибшего на пожарах, не более</t>
  </si>
  <si>
    <t>6. Количество населения, спасенного на пожарах, не менее</t>
  </si>
  <si>
    <t>7 Количество происшествий на водных объектах, не более</t>
  </si>
  <si>
    <t>8. Количество погибших на водных объектах, не более</t>
  </si>
  <si>
    <t>9. Количество спасенных в происшествиях на водных объектах, не менее</t>
  </si>
  <si>
    <t>10. Приобретение запасаов средств индивидуальной защиты для муниципальных служащих</t>
  </si>
  <si>
    <t xml:space="preserve">11. доля населенных пунктов, в которых не обеспечивается требуемый уровень пожарной безопасности , в общем количестве населенных пунктов, не более </t>
  </si>
  <si>
    <t>12. Доля руководящего состава и должностных лиц, прошедших обучение по вопросам гражданской обороны и защиты от чрезвычайных ситуаций природного и техногенного характера, не менее</t>
  </si>
  <si>
    <t>Районная программа «Гармонизация межнациональных и межконфессиональных отношений в Ельниковском муниципальном районе Республики Мордовия на 2018-  2030 годы»</t>
  </si>
  <si>
    <t xml:space="preserve">Уровень реализации программы - эффективный  </t>
  </si>
  <si>
    <t>1. Снижение количества совершаемых правонарушений 3%</t>
  </si>
  <si>
    <t>1.Смертность мужчин в возрасте 16-59 лет (на 100 тыс. населения)</t>
  </si>
  <si>
    <t>В 2023 году   мероприятия по  Муниципальной программе   выполнены на 90 %.</t>
  </si>
  <si>
    <t>2.Смертность женщин в возрасте 16-54 лет (на 100 тыс. населения)</t>
  </si>
  <si>
    <t xml:space="preserve">Выплненные мероприятя обеспечивают создание системы эффективной и профессиональной муниципальной службы в Ельниковском муниципальном районе Республики Мордовия, ориентированной на обеспечение актуальных потребностей общества и развитие экономики            </t>
  </si>
  <si>
    <t xml:space="preserve">- профессиональную переподготовку; </t>
  </si>
  <si>
    <t>Реализация пограммы высокоэффективная</t>
  </si>
  <si>
    <t>В 2023 году  по  муниципальной программе   "Повышение безопасности дорожного движения в Ельниковском муниципальном районе на 2021-2026 гг."проводились  мероприятия  во всех  общеобразовательных школах района " и ДОО "Ельниковский детский сад "Теремок комбинированного типа" по профилактике детского дорожно-транспортного травматизма и соблюдение правил дорожного движения с охватом более 350 человек.</t>
  </si>
  <si>
    <t>В 2023 году по Муниципальной программе "Профилактика терроризма и экстремизма на территории Ельниковского муниципального района " на 2022-2026 годы проводилось мероприятия антитеррористической направленности с различными категориями населения,. акцентировав внимание на сохранение стабильности отношений, недопустимости социальной, расовой, национальной или религиозной ненависти и вражды, фомировании толерантных отношений в обществе.                                                                 Проводились беседы по вопросам ответственности за совершение анонимных телефонных звонков с угрозами террористического характера, а также экстремистических действий.                          Проводились широкие освещение в электронных и печатных средствах массовой информации мероприятий по обеспечению деятельности органов местного самоуправления по организации и проведению праздничных мероприятий.</t>
  </si>
  <si>
    <t xml:space="preserve"> реализации программы эффективная </t>
  </si>
  <si>
    <r>
      <t>1</t>
    </r>
    <r>
      <rPr>
        <sz val="16"/>
        <color theme="4"/>
        <rFont val="Times New Roman"/>
        <family val="1"/>
        <charset val="204"/>
      </rPr>
      <t xml:space="preserve">. </t>
    </r>
    <r>
      <rPr>
        <sz val="16"/>
        <color theme="1" tint="4.9989318521683403E-2"/>
        <rFont val="Times New Roman"/>
        <family val="1"/>
        <charset val="204"/>
      </rPr>
      <t>Сокращение  количества лиц, пострадавших в результате дорожно-транспортных происшествий</t>
    </r>
  </si>
  <si>
    <r>
      <t>2</t>
    </r>
    <r>
      <rPr>
        <sz val="16"/>
        <color theme="4"/>
        <rFont val="Times New Roman"/>
        <family val="1"/>
        <charset val="204"/>
      </rPr>
      <t xml:space="preserve">. </t>
    </r>
    <r>
      <rPr>
        <sz val="16"/>
        <color theme="1" tint="4.9989318521683403E-2"/>
        <rFont val="Times New Roman"/>
        <family val="1"/>
        <charset val="204"/>
      </rPr>
      <t xml:space="preserve">Снижение  количества дорожно-транспортных происшествий </t>
    </r>
  </si>
  <si>
    <r>
      <t xml:space="preserve">8. Доля взаимодействий граждан и коммерческих организаций с </t>
    </r>
    <r>
      <rPr>
        <sz val="16"/>
        <color rgb="FF000000"/>
        <rFont val="Times New Roman"/>
        <family val="1"/>
        <charset val="204"/>
      </rPr>
      <t>органами местного самоуправления и бюджетными учреждениями, осуществляемых в цифровом виде, %</t>
    </r>
  </si>
  <si>
    <r>
      <t xml:space="preserve">10. Доля внутриведомственного и межведомственного юридически значимого </t>
    </r>
    <r>
      <rPr>
        <sz val="16"/>
        <color rgb="FF000000"/>
        <rFont val="Times New Roman"/>
        <family val="1"/>
        <charset val="204"/>
      </rPr>
      <t>электронного документооборота муниципальных органов и муниципальных учреждений с долей государственного участия более 50 %, с применением электронной подписи, %</t>
    </r>
  </si>
  <si>
    <t xml:space="preserve">эффективный уровень реализации программы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</si>
</sst>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  <numFmt numFmtId="169" formatCode="_-* #,##0.00_р_._-;\-* #,##0.00_р_._-;_-* &quot;-&quot;?_р_._-;_-@_-"/>
    <numFmt numFmtId="170" formatCode="_-* #,##0.0\ _₽_-;\-* #,##0.0\ _₽_-;_-* &quot;-&quot;?\ _₽_-;_-@_-"/>
    <numFmt numFmtId="171" formatCode="#,##0.0_ ;[Red]\-#,##0.0\ "/>
    <numFmt numFmtId="172" formatCode="_-* #,##0.0_р_._-;\-* #,##0.0_р_._-;_-* \-?_р_._-;_-@_-"/>
    <numFmt numFmtId="173" formatCode="_-* #\ ##0.0_р_._-;\-* #\ ##0.0_р_._-;_-* &quot;-&quot;?_р_._-;_-@_-"/>
    <numFmt numFmtId="174" formatCode="dd\.mmm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6"/>
      <color theme="1"/>
      <name val="Calibri"/>
      <family val="2"/>
      <scheme val="minor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4"/>
      <name val="Times New Roman"/>
      <family val="1"/>
      <charset val="204"/>
    </font>
    <font>
      <sz val="16"/>
      <color theme="1" tint="4.9989318521683403E-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97">
    <xf numFmtId="0" fontId="0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48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7">
    <xf numFmtId="0" fontId="0" fillId="0" borderId="0" xfId="0"/>
    <xf numFmtId="0" fontId="19" fillId="0" borderId="0" xfId="2"/>
    <xf numFmtId="0" fontId="2" fillId="2" borderId="1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textRotation="90" wrapText="1"/>
    </xf>
    <xf numFmtId="165" fontId="4" fillId="4" borderId="2" xfId="106" applyNumberFormat="1" applyFont="1" applyFill="1" applyBorder="1" applyAlignment="1">
      <alignment horizontal="center" vertical="center"/>
    </xf>
    <xf numFmtId="166" fontId="4" fillId="4" borderId="2" xfId="106" applyNumberFormat="1" applyFont="1" applyFill="1" applyBorder="1" applyAlignment="1">
      <alignment horizontal="center" vertical="center" wrapText="1"/>
    </xf>
    <xf numFmtId="2" fontId="4" fillId="4" borderId="2" xfId="106" applyNumberFormat="1" applyFont="1" applyFill="1" applyBorder="1" applyAlignment="1">
      <alignment horizontal="center" vertical="center"/>
    </xf>
    <xf numFmtId="16" fontId="3" fillId="3" borderId="2" xfId="2" applyNumberFormat="1" applyFont="1" applyFill="1" applyBorder="1" applyAlignment="1">
      <alignment horizontal="center" vertical="center" textRotation="90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165" fontId="3" fillId="0" borderId="2" xfId="106" applyNumberFormat="1" applyFont="1" applyBorder="1" applyAlignment="1">
      <alignment horizontal="center" vertical="center" wrapText="1"/>
    </xf>
    <xf numFmtId="166" fontId="4" fillId="3" borderId="2" xfId="106" applyNumberFormat="1" applyFont="1" applyFill="1" applyBorder="1" applyAlignment="1">
      <alignment horizontal="center" vertical="center" wrapText="1"/>
    </xf>
    <xf numFmtId="2" fontId="4" fillId="3" borderId="2" xfId="106" applyNumberFormat="1" applyFont="1" applyFill="1" applyBorder="1" applyAlignment="1">
      <alignment horizontal="center" vertical="center"/>
    </xf>
    <xf numFmtId="165" fontId="3" fillId="0" borderId="2" xfId="106" applyNumberFormat="1" applyFont="1" applyBorder="1" applyAlignment="1">
      <alignment horizontal="center" vertical="center"/>
    </xf>
    <xf numFmtId="2" fontId="3" fillId="3" borderId="2" xfId="106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textRotation="90" wrapText="1"/>
    </xf>
    <xf numFmtId="0" fontId="2" fillId="0" borderId="3" xfId="2" applyFont="1" applyBorder="1" applyAlignment="1">
      <alignment horizontal="center" vertical="center" wrapText="1"/>
    </xf>
    <xf numFmtId="2" fontId="4" fillId="3" borderId="3" xfId="106" applyNumberFormat="1" applyFont="1" applyFill="1" applyBorder="1" applyAlignment="1">
      <alignment horizontal="center" vertical="center"/>
    </xf>
    <xf numFmtId="2" fontId="4" fillId="3" borderId="4" xfId="106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2" fontId="4" fillId="3" borderId="1" xfId="106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12" fillId="0" borderId="0" xfId="0" applyFont="1"/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4" fillId="0" borderId="0" xfId="0" applyFont="1"/>
    <xf numFmtId="168" fontId="15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2" applyFont="1"/>
    <xf numFmtId="0" fontId="17" fillId="0" borderId="0" xfId="2" applyFont="1"/>
    <xf numFmtId="168" fontId="17" fillId="0" borderId="0" xfId="2" applyNumberFormat="1" applyFont="1"/>
    <xf numFmtId="0" fontId="2" fillId="0" borderId="0" xfId="57" applyFont="1" applyAlignment="1">
      <alignment horizontal="center" vertical="center" wrapText="1"/>
    </xf>
    <xf numFmtId="0" fontId="2" fillId="5" borderId="2" xfId="57" applyFont="1" applyFill="1" applyBorder="1" applyAlignment="1">
      <alignment horizontal="center" vertical="center" wrapText="1"/>
    </xf>
    <xf numFmtId="0" fontId="2" fillId="5" borderId="0" xfId="57" applyFont="1" applyFill="1" applyAlignment="1">
      <alignment horizontal="center" vertical="center" wrapText="1"/>
    </xf>
    <xf numFmtId="0" fontId="2" fillId="5" borderId="5" xfId="57" applyFont="1" applyFill="1" applyBorder="1" applyAlignment="1">
      <alignment horizontal="center" vertical="center" wrapText="1"/>
    </xf>
    <xf numFmtId="0" fontId="22" fillId="0" borderId="0" xfId="0" applyFont="1"/>
    <xf numFmtId="0" fontId="10" fillId="0" borderId="0" xfId="0" applyFont="1" applyAlignment="1">
      <alignment vertical="center"/>
    </xf>
    <xf numFmtId="0" fontId="10" fillId="0" borderId="27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57" applyFont="1" applyBorder="1" applyAlignment="1">
      <alignment horizontal="center" vertical="center" wrapText="1"/>
    </xf>
    <xf numFmtId="0" fontId="24" fillId="0" borderId="2" xfId="57" applyFont="1" applyBorder="1" applyAlignment="1">
      <alignment horizontal="center" vertical="center" wrapText="1"/>
    </xf>
    <xf numFmtId="0" fontId="24" fillId="0" borderId="2" xfId="2" applyFont="1" applyBorder="1" applyAlignment="1">
      <alignment horizontal="center" vertical="center" wrapText="1"/>
    </xf>
    <xf numFmtId="0" fontId="10" fillId="0" borderId="17" xfId="57" applyFont="1" applyBorder="1" applyAlignment="1">
      <alignment horizontal="center" vertical="center" wrapText="1"/>
    </xf>
    <xf numFmtId="0" fontId="10" fillId="0" borderId="1" xfId="57" applyFont="1" applyBorder="1" applyAlignment="1">
      <alignment horizontal="center" vertical="center" wrapText="1"/>
    </xf>
    <xf numFmtId="49" fontId="10" fillId="0" borderId="1" xfId="57" applyNumberFormat="1" applyFont="1" applyBorder="1" applyAlignment="1">
      <alignment horizontal="center" vertical="center" wrapText="1"/>
    </xf>
    <xf numFmtId="0" fontId="10" fillId="0" borderId="10" xfId="57" applyFont="1" applyBorder="1" applyAlignment="1">
      <alignment horizontal="center" vertical="center" wrapText="1"/>
    </xf>
    <xf numFmtId="0" fontId="10" fillId="0" borderId="21" xfId="57" applyFont="1" applyBorder="1" applyAlignment="1">
      <alignment horizontal="center" vertical="center" wrapText="1"/>
    </xf>
    <xf numFmtId="0" fontId="10" fillId="0" borderId="36" xfId="2" applyFont="1" applyBorder="1" applyAlignment="1">
      <alignment horizontal="center" vertical="top" wrapText="1"/>
    </xf>
    <xf numFmtId="0" fontId="25" fillId="5" borderId="27" xfId="106" applyNumberFormat="1" applyFont="1" applyFill="1" applyBorder="1" applyAlignment="1">
      <alignment vertical="top" wrapText="1"/>
    </xf>
    <xf numFmtId="166" fontId="25" fillId="5" borderId="27" xfId="106" applyNumberFormat="1" applyFont="1" applyFill="1" applyBorder="1" applyAlignment="1">
      <alignment vertical="top" wrapText="1"/>
    </xf>
    <xf numFmtId="0" fontId="25" fillId="5" borderId="30" xfId="2" applyFont="1" applyFill="1" applyBorder="1" applyAlignment="1">
      <alignment horizontal="center" vertical="center" textRotation="90" wrapText="1"/>
    </xf>
    <xf numFmtId="169" fontId="25" fillId="5" borderId="27" xfId="106" applyNumberFormat="1" applyFont="1" applyFill="1" applyBorder="1" applyAlignment="1">
      <alignment horizontal="center" vertical="center" wrapText="1"/>
    </xf>
    <xf numFmtId="168" fontId="25" fillId="5" borderId="27" xfId="106" applyNumberFormat="1" applyFont="1" applyFill="1" applyBorder="1" applyAlignment="1">
      <alignment horizontal="center" vertical="center" wrapText="1"/>
    </xf>
    <xf numFmtId="166" fontId="25" fillId="5" borderId="28" xfId="106" applyNumberFormat="1" applyFont="1" applyFill="1" applyBorder="1" applyAlignment="1">
      <alignment horizontal="center" vertical="center" wrapText="1"/>
    </xf>
    <xf numFmtId="0" fontId="26" fillId="5" borderId="27" xfId="0" applyFont="1" applyFill="1" applyBorder="1" applyAlignment="1">
      <alignment vertical="center" wrapText="1"/>
    </xf>
    <xf numFmtId="166" fontId="10" fillId="5" borderId="27" xfId="2" applyNumberFormat="1" applyFont="1" applyFill="1" applyBorder="1" applyAlignment="1">
      <alignment vertical="center"/>
    </xf>
    <xf numFmtId="166" fontId="10" fillId="5" borderId="37" xfId="2" applyNumberFormat="1" applyFont="1" applyFill="1" applyBorder="1" applyAlignment="1">
      <alignment horizontal="center" vertical="top"/>
    </xf>
    <xf numFmtId="0" fontId="10" fillId="5" borderId="34" xfId="2" applyFont="1" applyFill="1" applyBorder="1" applyAlignment="1">
      <alignment horizontal="left" vertical="top" wrapText="1"/>
    </xf>
    <xf numFmtId="0" fontId="10" fillId="0" borderId="18" xfId="2" applyFont="1" applyBorder="1" applyAlignment="1">
      <alignment horizontal="center" vertical="top" wrapText="1"/>
    </xf>
    <xf numFmtId="16" fontId="24" fillId="5" borderId="5" xfId="2" applyNumberFormat="1" applyFont="1" applyFill="1" applyBorder="1" applyAlignment="1">
      <alignment horizontal="center" vertical="center" textRotation="90" wrapText="1"/>
    </xf>
    <xf numFmtId="169" fontId="10" fillId="5" borderId="2" xfId="2" applyNumberFormat="1" applyFont="1" applyFill="1" applyBorder="1" applyAlignment="1">
      <alignment horizontal="center" vertical="center" wrapText="1"/>
    </xf>
    <xf numFmtId="168" fontId="10" fillId="5" borderId="2" xfId="2" applyNumberFormat="1" applyFont="1" applyFill="1" applyBorder="1" applyAlignment="1">
      <alignment horizontal="center" vertical="center" wrapText="1"/>
    </xf>
    <xf numFmtId="168" fontId="25" fillId="5" borderId="2" xfId="106" applyNumberFormat="1" applyFont="1" applyFill="1" applyBorder="1" applyAlignment="1">
      <alignment horizontal="center" vertical="center" wrapText="1"/>
    </xf>
    <xf numFmtId="0" fontId="25" fillId="5" borderId="32" xfId="106" applyNumberFormat="1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vertical="center" wrapText="1"/>
    </xf>
    <xf numFmtId="0" fontId="27" fillId="5" borderId="2" xfId="0" applyFont="1" applyFill="1" applyBorder="1" applyAlignment="1">
      <alignment vertical="center" wrapText="1"/>
    </xf>
    <xf numFmtId="0" fontId="10" fillId="5" borderId="2" xfId="2" applyFont="1" applyFill="1" applyBorder="1" applyAlignment="1">
      <alignment vertical="center" wrapText="1"/>
    </xf>
    <xf numFmtId="166" fontId="10" fillId="5" borderId="3" xfId="2" applyNumberFormat="1" applyFont="1" applyFill="1" applyBorder="1" applyAlignment="1">
      <alignment horizontal="center" vertical="top"/>
    </xf>
    <xf numFmtId="0" fontId="10" fillId="5" borderId="16" xfId="2" applyFont="1" applyFill="1" applyBorder="1" applyAlignment="1">
      <alignment horizontal="left" vertical="top" wrapText="1"/>
    </xf>
    <xf numFmtId="0" fontId="24" fillId="5" borderId="5" xfId="2" applyFont="1" applyFill="1" applyBorder="1" applyAlignment="1">
      <alignment horizontal="center" vertical="center" textRotation="90" wrapText="1"/>
    </xf>
    <xf numFmtId="0" fontId="26" fillId="5" borderId="8" xfId="0" applyFont="1" applyFill="1" applyBorder="1"/>
    <xf numFmtId="0" fontId="26" fillId="5" borderId="9" xfId="0" applyFont="1" applyFill="1" applyBorder="1"/>
    <xf numFmtId="0" fontId="26" fillId="5" borderId="2" xfId="0" applyFont="1" applyFill="1" applyBorder="1" applyAlignment="1">
      <alignment vertical="center"/>
    </xf>
    <xf numFmtId="0" fontId="26" fillId="5" borderId="11" xfId="0" applyFont="1" applyFill="1" applyBorder="1"/>
    <xf numFmtId="0" fontId="26" fillId="5" borderId="0" xfId="0" applyFont="1" applyFill="1"/>
    <xf numFmtId="3" fontId="26" fillId="5" borderId="2" xfId="0" applyNumberFormat="1" applyFont="1" applyFill="1" applyBorder="1" applyAlignment="1">
      <alignment vertical="center" wrapText="1"/>
    </xf>
    <xf numFmtId="0" fontId="27" fillId="5" borderId="8" xfId="0" applyFont="1" applyFill="1" applyBorder="1" applyAlignment="1">
      <alignment vertical="center" wrapText="1"/>
    </xf>
    <xf numFmtId="0" fontId="26" fillId="5" borderId="9" xfId="0" applyFont="1" applyFill="1" applyBorder="1" applyAlignment="1">
      <alignment vertical="center" wrapText="1"/>
    </xf>
    <xf numFmtId="0" fontId="26" fillId="5" borderId="10" xfId="0" applyFont="1" applyFill="1" applyBorder="1" applyAlignment="1">
      <alignment vertical="center"/>
    </xf>
    <xf numFmtId="166" fontId="10" fillId="5" borderId="10" xfId="2" applyNumberFormat="1" applyFont="1" applyFill="1" applyBorder="1" applyAlignment="1">
      <alignment vertical="center"/>
    </xf>
    <xf numFmtId="0" fontId="10" fillId="0" borderId="19" xfId="2" applyFont="1" applyBorder="1" applyAlignment="1">
      <alignment horizontal="center" vertical="top" wrapText="1"/>
    </xf>
    <xf numFmtId="0" fontId="26" fillId="5" borderId="13" xfId="0" applyFont="1" applyFill="1" applyBorder="1"/>
    <xf numFmtId="0" fontId="26" fillId="5" borderId="14" xfId="0" applyFont="1" applyFill="1" applyBorder="1"/>
    <xf numFmtId="0" fontId="26" fillId="5" borderId="15" xfId="0" applyFont="1" applyFill="1" applyBorder="1"/>
    <xf numFmtId="0" fontId="23" fillId="5" borderId="23" xfId="57" applyFont="1" applyFill="1" applyBorder="1" applyAlignment="1">
      <alignment horizontal="left" vertical="center" wrapText="1"/>
    </xf>
    <xf numFmtId="0" fontId="23" fillId="5" borderId="24" xfId="57" applyFont="1" applyFill="1" applyBorder="1" applyAlignment="1">
      <alignment horizontal="left" vertical="center" wrapText="1"/>
    </xf>
    <xf numFmtId="0" fontId="23" fillId="5" borderId="25" xfId="57" applyFont="1" applyFill="1" applyBorder="1" applyAlignment="1">
      <alignment horizontal="left" vertical="center" wrapText="1"/>
    </xf>
    <xf numFmtId="166" fontId="24" fillId="5" borderId="25" xfId="2" applyNumberFormat="1" applyFont="1" applyFill="1" applyBorder="1" applyAlignment="1">
      <alignment horizontal="center" vertical="center" wrapText="1"/>
    </xf>
    <xf numFmtId="166" fontId="10" fillId="5" borderId="20" xfId="2" applyNumberFormat="1" applyFont="1" applyFill="1" applyBorder="1" applyAlignment="1">
      <alignment horizontal="center" vertical="top"/>
    </xf>
    <xf numFmtId="0" fontId="10" fillId="5" borderId="22" xfId="2" applyFont="1" applyFill="1" applyBorder="1" applyAlignment="1">
      <alignment horizontal="left" vertical="top" wrapText="1"/>
    </xf>
    <xf numFmtId="0" fontId="25" fillId="0" borderId="27" xfId="106" applyNumberFormat="1" applyFont="1" applyFill="1" applyBorder="1" applyAlignment="1">
      <alignment vertical="top" wrapText="1"/>
    </xf>
    <xf numFmtId="166" fontId="25" fillId="0" borderId="27" xfId="106" applyNumberFormat="1" applyFont="1" applyFill="1" applyBorder="1" applyAlignment="1">
      <alignment vertical="top" wrapText="1"/>
    </xf>
    <xf numFmtId="0" fontId="25" fillId="0" borderId="30" xfId="2" applyFont="1" applyBorder="1" applyAlignment="1">
      <alignment horizontal="center" vertical="center" textRotation="90" wrapText="1"/>
    </xf>
    <xf numFmtId="168" fontId="25" fillId="0" borderId="27" xfId="106" applyNumberFormat="1" applyFont="1" applyFill="1" applyBorder="1" applyAlignment="1">
      <alignment horizontal="center" vertical="center" wrapText="1"/>
    </xf>
    <xf numFmtId="166" fontId="25" fillId="0" borderId="28" xfId="106" applyNumberFormat="1" applyFont="1" applyFill="1" applyBorder="1" applyAlignment="1">
      <alignment horizontal="center" vertical="center" wrapText="1"/>
    </xf>
    <xf numFmtId="0" fontId="26" fillId="0" borderId="37" xfId="0" applyFont="1" applyBorder="1" applyAlignment="1">
      <alignment wrapText="1"/>
    </xf>
    <xf numFmtId="0" fontId="24" fillId="0" borderId="39" xfId="2" applyFont="1" applyBorder="1" applyAlignment="1">
      <alignment horizontal="center" vertical="center" wrapText="1"/>
    </xf>
    <xf numFmtId="0" fontId="10" fillId="0" borderId="37" xfId="2" applyFont="1" applyBorder="1" applyAlignment="1">
      <alignment horizontal="center" vertical="center" wrapText="1"/>
    </xf>
    <xf numFmtId="166" fontId="10" fillId="0" borderId="37" xfId="2" applyNumberFormat="1" applyFont="1" applyBorder="1" applyAlignment="1">
      <alignment horizontal="center" vertical="center"/>
    </xf>
    <xf numFmtId="166" fontId="10" fillId="0" borderId="37" xfId="2" applyNumberFormat="1" applyFont="1" applyBorder="1" applyAlignment="1">
      <alignment horizontal="center" vertical="top"/>
    </xf>
    <xf numFmtId="0" fontId="10" fillId="0" borderId="34" xfId="2" applyFont="1" applyBorder="1" applyAlignment="1">
      <alignment horizontal="left" vertical="top" wrapText="1"/>
    </xf>
    <xf numFmtId="0" fontId="24" fillId="0" borderId="8" xfId="106" applyNumberFormat="1" applyFont="1" applyFill="1" applyBorder="1" applyAlignment="1">
      <alignment horizontal="center" vertical="top" wrapText="1"/>
    </xf>
    <xf numFmtId="0" fontId="24" fillId="0" borderId="9" xfId="106" applyNumberFormat="1" applyFont="1" applyFill="1" applyBorder="1" applyAlignment="1">
      <alignment horizontal="center" vertical="top" wrapText="1"/>
    </xf>
    <xf numFmtId="0" fontId="24" fillId="0" borderId="10" xfId="106" applyNumberFormat="1" applyFont="1" applyFill="1" applyBorder="1" applyAlignment="1">
      <alignment horizontal="center" vertical="top" wrapText="1"/>
    </xf>
    <xf numFmtId="16" fontId="24" fillId="0" borderId="5" xfId="2" applyNumberFormat="1" applyFont="1" applyBorder="1" applyAlignment="1">
      <alignment horizontal="center" vertical="center" textRotation="90" wrapText="1"/>
    </xf>
    <xf numFmtId="168" fontId="10" fillId="0" borderId="2" xfId="2" applyNumberFormat="1" applyFont="1" applyBorder="1" applyAlignment="1">
      <alignment horizontal="center" vertical="center" wrapText="1"/>
    </xf>
    <xf numFmtId="168" fontId="25" fillId="0" borderId="2" xfId="106" applyNumberFormat="1" applyFont="1" applyFill="1" applyBorder="1" applyAlignment="1">
      <alignment horizontal="center" vertical="center" wrapText="1"/>
    </xf>
    <xf numFmtId="0" fontId="25" fillId="0" borderId="32" xfId="106" applyNumberFormat="1" applyFont="1" applyFill="1" applyBorder="1" applyAlignment="1">
      <alignment horizontal="center" vertical="center" wrapText="1"/>
    </xf>
    <xf numFmtId="0" fontId="10" fillId="0" borderId="2" xfId="2" applyFont="1" applyBorder="1" applyAlignment="1">
      <alignment horizontal="left" vertical="top" wrapText="1"/>
    </xf>
    <xf numFmtId="166" fontId="10" fillId="0" borderId="2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top"/>
    </xf>
    <xf numFmtId="0" fontId="10" fillId="0" borderId="16" xfId="2" applyFont="1" applyBorder="1" applyAlignment="1">
      <alignment horizontal="left" vertical="top" wrapText="1"/>
    </xf>
    <xf numFmtId="0" fontId="24" fillId="0" borderId="11" xfId="106" applyNumberFormat="1" applyFont="1" applyFill="1" applyBorder="1" applyAlignment="1">
      <alignment horizontal="center" vertical="top" wrapText="1"/>
    </xf>
    <xf numFmtId="0" fontId="24" fillId="0" borderId="0" xfId="106" applyNumberFormat="1" applyFont="1" applyFill="1" applyBorder="1" applyAlignment="1">
      <alignment horizontal="center" vertical="top" wrapText="1"/>
    </xf>
    <xf numFmtId="0" fontId="24" fillId="0" borderId="12" xfId="106" applyNumberFormat="1" applyFont="1" applyFill="1" applyBorder="1" applyAlignment="1">
      <alignment horizontal="center" vertical="top" wrapText="1"/>
    </xf>
    <xf numFmtId="0" fontId="24" fillId="0" borderId="10" xfId="2" applyFont="1" applyBorder="1" applyAlignment="1">
      <alignment horizontal="center" vertical="center" textRotation="90" wrapText="1"/>
    </xf>
    <xf numFmtId="168" fontId="10" fillId="0" borderId="1" xfId="2" applyNumberFormat="1" applyFont="1" applyBorder="1" applyAlignment="1">
      <alignment horizontal="center" vertical="center" wrapText="1"/>
    </xf>
    <xf numFmtId="168" fontId="25" fillId="0" borderId="1" xfId="106" applyNumberFormat="1" applyFont="1" applyFill="1" applyBorder="1" applyAlignment="1">
      <alignment horizontal="center" vertical="center" wrapText="1"/>
    </xf>
    <xf numFmtId="0" fontId="25" fillId="0" borderId="8" xfId="106" applyNumberFormat="1" applyFont="1" applyFill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textRotation="90" wrapText="1"/>
    </xf>
    <xf numFmtId="168" fontId="10" fillId="0" borderId="9" xfId="2" applyNumberFormat="1" applyFont="1" applyBorder="1" applyAlignment="1">
      <alignment horizontal="center" vertical="center" wrapText="1"/>
    </xf>
    <xf numFmtId="168" fontId="25" fillId="0" borderId="9" xfId="106" applyNumberFormat="1" applyFont="1" applyFill="1" applyBorder="1" applyAlignment="1">
      <alignment horizontal="center" vertical="center" wrapText="1"/>
    </xf>
    <xf numFmtId="0" fontId="25" fillId="0" borderId="10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4" fillId="0" borderId="11" xfId="2" applyFont="1" applyBorder="1" applyAlignment="1">
      <alignment horizontal="center" vertical="center" textRotation="90" wrapText="1"/>
    </xf>
    <xf numFmtId="168" fontId="10" fillId="0" borderId="0" xfId="2" applyNumberFormat="1" applyFont="1" applyAlignment="1">
      <alignment horizontal="center" vertical="center" wrapText="1"/>
    </xf>
    <xf numFmtId="168" fontId="25" fillId="0" borderId="0" xfId="106" applyNumberFormat="1" applyFont="1" applyFill="1" applyBorder="1" applyAlignment="1">
      <alignment horizontal="center" vertical="center" wrapText="1"/>
    </xf>
    <xf numFmtId="0" fontId="25" fillId="0" borderId="12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wrapText="1"/>
    </xf>
    <xf numFmtId="16" fontId="26" fillId="0" borderId="2" xfId="0" applyNumberFormat="1" applyFont="1" applyBorder="1" applyAlignment="1">
      <alignment horizontal="left" wrapText="1"/>
    </xf>
    <xf numFmtId="0" fontId="10" fillId="0" borderId="11" xfId="2" applyFont="1" applyBorder="1" applyAlignment="1">
      <alignment horizontal="center" vertical="top"/>
    </xf>
    <xf numFmtId="0" fontId="26" fillId="0" borderId="2" xfId="0" applyFont="1" applyBorder="1" applyAlignment="1">
      <alignment vertical="top" wrapText="1"/>
    </xf>
    <xf numFmtId="0" fontId="26" fillId="0" borderId="2" xfId="0" applyFont="1" applyBorder="1" applyAlignment="1">
      <alignment horizontal="left" vertical="top" wrapText="1"/>
    </xf>
    <xf numFmtId="0" fontId="24" fillId="0" borderId="27" xfId="106" applyNumberFormat="1" applyFont="1" applyFill="1" applyBorder="1" applyAlignment="1">
      <alignment horizontal="left" vertical="top" wrapText="1"/>
    </xf>
    <xf numFmtId="0" fontId="25" fillId="0" borderId="28" xfId="106" applyNumberFormat="1" applyFont="1" applyFill="1" applyBorder="1" applyAlignment="1">
      <alignment horizontal="center" vertical="center" wrapText="1"/>
    </xf>
    <xf numFmtId="0" fontId="24" fillId="0" borderId="27" xfId="2" applyFont="1" applyBorder="1" applyAlignment="1">
      <alignment vertical="center" wrapText="1"/>
    </xf>
    <xf numFmtId="0" fontId="10" fillId="0" borderId="27" xfId="2" applyFont="1" applyBorder="1" applyAlignment="1">
      <alignment vertical="center" wrapText="1"/>
    </xf>
    <xf numFmtId="166" fontId="10" fillId="0" borderId="27" xfId="2" applyNumberFormat="1" applyFont="1" applyBorder="1" applyAlignment="1">
      <alignment vertical="center"/>
    </xf>
    <xf numFmtId="16" fontId="24" fillId="0" borderId="2" xfId="2" applyNumberFormat="1" applyFont="1" applyBorder="1" applyAlignment="1">
      <alignment horizontal="center" vertical="center" textRotation="90" wrapText="1"/>
    </xf>
    <xf numFmtId="0" fontId="25" fillId="0" borderId="2" xfId="106" applyNumberFormat="1" applyFont="1" applyFill="1" applyBorder="1" applyAlignment="1">
      <alignment horizontal="center" vertical="center" wrapText="1"/>
    </xf>
    <xf numFmtId="0" fontId="24" fillId="0" borderId="30" xfId="106" applyNumberFormat="1" applyFont="1" applyFill="1" applyBorder="1" applyAlignment="1">
      <alignment horizontal="left" vertical="top" wrapText="1"/>
    </xf>
    <xf numFmtId="0" fontId="24" fillId="0" borderId="2" xfId="2" applyFont="1" applyBorder="1" applyAlignment="1">
      <alignment horizontal="right" vertical="center" wrapText="1"/>
    </xf>
    <xf numFmtId="0" fontId="10" fillId="0" borderId="2" xfId="2" applyFont="1" applyBorder="1" applyAlignment="1">
      <alignment vertical="center" wrapText="1"/>
    </xf>
    <xf numFmtId="166" fontId="10" fillId="0" borderId="3" xfId="2" applyNumberFormat="1" applyFont="1" applyBorder="1" applyAlignment="1">
      <alignment horizontal="center" vertical="top"/>
    </xf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10" fillId="0" borderId="5" xfId="2" applyFont="1" applyBorder="1" applyAlignment="1">
      <alignment horizontal="left" vertical="top" wrapText="1"/>
    </xf>
    <xf numFmtId="0" fontId="24" fillId="0" borderId="2" xfId="2" applyFont="1" applyBorder="1" applyAlignment="1">
      <alignment vertical="center" wrapText="1"/>
    </xf>
    <xf numFmtId="0" fontId="24" fillId="0" borderId="2" xfId="2" applyFont="1" applyBorder="1" applyAlignment="1">
      <alignment horizontal="center" vertical="center" textRotation="90" wrapText="1"/>
    </xf>
    <xf numFmtId="0" fontId="26" fillId="0" borderId="2" xfId="0" applyFont="1" applyBorder="1"/>
    <xf numFmtId="166" fontId="10" fillId="0" borderId="2" xfId="2" applyNumberFormat="1" applyFont="1" applyBorder="1" applyAlignment="1">
      <alignment vertical="center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166" fontId="24" fillId="0" borderId="38" xfId="2" applyNumberFormat="1" applyFont="1" applyBorder="1" applyAlignment="1">
      <alignment horizontal="center" vertical="center" wrapText="1"/>
    </xf>
    <xf numFmtId="166" fontId="10" fillId="0" borderId="20" xfId="2" applyNumberFormat="1" applyFont="1" applyBorder="1" applyAlignment="1">
      <alignment horizontal="center" vertical="top"/>
    </xf>
    <xf numFmtId="0" fontId="10" fillId="0" borderId="22" xfId="2" applyFont="1" applyBorder="1" applyAlignment="1">
      <alignment horizontal="left" vertical="top" wrapText="1"/>
    </xf>
    <xf numFmtId="0" fontId="24" fillId="0" borderId="37" xfId="106" applyNumberFormat="1" applyFont="1" applyFill="1" applyBorder="1" applyAlignment="1">
      <alignment horizontal="left" vertical="top" wrapText="1"/>
    </xf>
    <xf numFmtId="166" fontId="24" fillId="0" borderId="37" xfId="106" applyNumberFormat="1" applyFont="1" applyFill="1" applyBorder="1" applyAlignment="1">
      <alignment horizontal="left" vertical="top" wrapText="1"/>
    </xf>
    <xf numFmtId="0" fontId="25" fillId="0" borderId="12" xfId="2" applyFont="1" applyBorder="1" applyAlignment="1">
      <alignment horizontal="center" vertical="center" textRotation="90" wrapText="1"/>
    </xf>
    <xf numFmtId="168" fontId="25" fillId="0" borderId="4" xfId="106" applyNumberFormat="1" applyFont="1" applyFill="1" applyBorder="1" applyAlignment="1">
      <alignment horizontal="center" vertical="center" wrapText="1"/>
    </xf>
    <xf numFmtId="166" fontId="25" fillId="0" borderId="46" xfId="106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top" wrapText="1"/>
    </xf>
    <xf numFmtId="0" fontId="10" fillId="0" borderId="4" xfId="0" applyFont="1" applyBorder="1" applyAlignment="1">
      <alignment vertical="center" wrapText="1"/>
    </xf>
    <xf numFmtId="166" fontId="10" fillId="0" borderId="4" xfId="2" applyNumberFormat="1" applyFont="1" applyBorder="1" applyAlignment="1">
      <alignment horizontal="center" vertical="center"/>
    </xf>
    <xf numFmtId="166" fontId="10" fillId="0" borderId="40" xfId="2" applyNumberFormat="1" applyFont="1" applyBorder="1" applyAlignment="1">
      <alignment horizontal="center" vertical="top"/>
    </xf>
    <xf numFmtId="0" fontId="24" fillId="0" borderId="32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166" fontId="10" fillId="0" borderId="11" xfId="2" applyNumberFormat="1" applyFont="1" applyBorder="1" applyAlignment="1">
      <alignment horizontal="center" vertical="top"/>
    </xf>
    <xf numFmtId="0" fontId="24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center" wrapText="1"/>
    </xf>
    <xf numFmtId="0" fontId="24" fillId="0" borderId="5" xfId="2" applyFont="1" applyBorder="1" applyAlignment="1">
      <alignment horizontal="center" vertical="center" textRotation="90" wrapText="1"/>
    </xf>
    <xf numFmtId="0" fontId="24" fillId="0" borderId="1" xfId="2" applyFont="1" applyBorder="1" applyAlignment="1">
      <alignment horizontal="left" vertical="top" wrapText="1"/>
    </xf>
    <xf numFmtId="0" fontId="24" fillId="0" borderId="4" xfId="2" applyFont="1" applyBorder="1" applyAlignment="1">
      <alignment vertical="center" wrapText="1"/>
    </xf>
    <xf numFmtId="0" fontId="10" fillId="0" borderId="4" xfId="2" applyFont="1" applyBorder="1" applyAlignment="1">
      <alignment vertical="center" wrapText="1"/>
    </xf>
    <xf numFmtId="0" fontId="26" fillId="0" borderId="0" xfId="0" applyFont="1"/>
    <xf numFmtId="0" fontId="24" fillId="0" borderId="2" xfId="0" applyFont="1" applyBorder="1" applyAlignment="1">
      <alignment horizontal="justify" vertical="top" wrapText="1"/>
    </xf>
    <xf numFmtId="0" fontId="24" fillId="0" borderId="5" xfId="2" applyFont="1" applyBorder="1" applyAlignment="1">
      <alignment vertical="center" wrapText="1"/>
    </xf>
    <xf numFmtId="0" fontId="24" fillId="0" borderId="2" xfId="0" applyFont="1" applyBorder="1" applyAlignment="1">
      <alignment wrapText="1"/>
    </xf>
    <xf numFmtId="49" fontId="24" fillId="0" borderId="2" xfId="2" applyNumberFormat="1" applyFont="1" applyBorder="1" applyAlignment="1">
      <alignment vertical="center" wrapText="1"/>
    </xf>
    <xf numFmtId="0" fontId="24" fillId="0" borderId="2" xfId="2" applyFont="1" applyBorder="1" applyAlignment="1">
      <alignment horizontal="left" vertical="center" wrapText="1"/>
    </xf>
    <xf numFmtId="0" fontId="24" fillId="0" borderId="2" xfId="2" applyFont="1" applyBorder="1" applyAlignment="1">
      <alignment horizontal="left" vertical="top" wrapText="1"/>
    </xf>
    <xf numFmtId="0" fontId="24" fillId="0" borderId="13" xfId="106" applyNumberFormat="1" applyFont="1" applyFill="1" applyBorder="1" applyAlignment="1">
      <alignment horizontal="center" vertical="top" wrapText="1"/>
    </xf>
    <xf numFmtId="0" fontId="24" fillId="0" borderId="14" xfId="106" applyNumberFormat="1" applyFont="1" applyFill="1" applyBorder="1" applyAlignment="1">
      <alignment horizontal="center" vertical="top" wrapText="1"/>
    </xf>
    <xf numFmtId="0" fontId="24" fillId="0" borderId="15" xfId="106" applyNumberFormat="1" applyFont="1" applyFill="1" applyBorder="1" applyAlignment="1">
      <alignment horizontal="center" vertical="top" wrapText="1"/>
    </xf>
    <xf numFmtId="0" fontId="26" fillId="0" borderId="14" xfId="0" applyFont="1" applyBorder="1"/>
    <xf numFmtId="166" fontId="24" fillId="0" borderId="25" xfId="2" applyNumberFormat="1" applyFont="1" applyBorder="1" applyAlignment="1">
      <alignment horizontal="center" vertical="center" wrapText="1"/>
    </xf>
    <xf numFmtId="166" fontId="10" fillId="0" borderId="13" xfId="2" applyNumberFormat="1" applyFont="1" applyBorder="1" applyAlignment="1">
      <alignment horizontal="center" vertical="top"/>
    </xf>
    <xf numFmtId="0" fontId="10" fillId="0" borderId="36" xfId="211" applyFont="1" applyBorder="1" applyAlignment="1">
      <alignment horizontal="center" vertical="top" wrapText="1"/>
    </xf>
    <xf numFmtId="0" fontId="25" fillId="0" borderId="30" xfId="211" applyFont="1" applyBorder="1" applyAlignment="1">
      <alignment horizontal="center" vertical="center" textRotation="90" wrapText="1"/>
    </xf>
    <xf numFmtId="173" fontId="25" fillId="0" borderId="2" xfId="106" applyNumberFormat="1" applyFont="1" applyFill="1" applyBorder="1" applyAlignment="1">
      <alignment horizontal="center" vertical="center" wrapText="1"/>
    </xf>
    <xf numFmtId="173" fontId="25" fillId="0" borderId="27" xfId="106" applyNumberFormat="1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justify" vertical="center" wrapText="1"/>
    </xf>
    <xf numFmtId="0" fontId="27" fillId="0" borderId="4" xfId="0" applyFont="1" applyBorder="1" applyAlignment="1">
      <alignment horizontal="center" vertical="center" wrapText="1"/>
    </xf>
    <xf numFmtId="166" fontId="10" fillId="0" borderId="4" xfId="211" applyNumberFormat="1" applyFont="1" applyBorder="1"/>
    <xf numFmtId="166" fontId="10" fillId="0" borderId="39" xfId="211" applyNumberFormat="1" applyFont="1" applyBorder="1" applyAlignment="1">
      <alignment horizontal="center" vertical="top"/>
    </xf>
    <xf numFmtId="0" fontId="10" fillId="0" borderId="34" xfId="211" applyFont="1" applyBorder="1" applyAlignment="1">
      <alignment horizontal="left" vertical="top" wrapText="1"/>
    </xf>
    <xf numFmtId="0" fontId="10" fillId="0" borderId="18" xfId="211" applyFont="1" applyBorder="1" applyAlignment="1">
      <alignment horizontal="center" vertical="top" wrapText="1"/>
    </xf>
    <xf numFmtId="174" fontId="24" fillId="0" borderId="5" xfId="211" applyNumberFormat="1" applyFont="1" applyBorder="1" applyAlignment="1">
      <alignment horizontal="center" vertical="center" textRotation="90" wrapText="1"/>
    </xf>
    <xf numFmtId="173" fontId="10" fillId="0" borderId="2" xfId="211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justify" vertical="center" wrapText="1"/>
    </xf>
    <xf numFmtId="0" fontId="26" fillId="0" borderId="2" xfId="0" applyFont="1" applyBorder="1" applyAlignment="1">
      <alignment horizontal="center" vertical="center" wrapText="1"/>
    </xf>
    <xf numFmtId="166" fontId="10" fillId="0" borderId="2" xfId="211" applyNumberFormat="1" applyFont="1" applyBorder="1"/>
    <xf numFmtId="166" fontId="10" fillId="0" borderId="12" xfId="211" applyNumberFormat="1" applyFont="1" applyBorder="1" applyAlignment="1">
      <alignment horizontal="center" vertical="top"/>
    </xf>
    <xf numFmtId="0" fontId="10" fillId="0" borderId="16" xfId="211" applyFont="1" applyBorder="1" applyAlignment="1">
      <alignment horizontal="left" vertical="top" wrapText="1"/>
    </xf>
    <xf numFmtId="0" fontId="27" fillId="0" borderId="2" xfId="0" applyFont="1" applyBorder="1" applyAlignment="1">
      <alignment horizontal="center" vertical="center" wrapText="1"/>
    </xf>
    <xf numFmtId="0" fontId="24" fillId="0" borderId="5" xfId="211" applyFont="1" applyBorder="1" applyAlignment="1">
      <alignment horizontal="center" vertical="center" textRotation="90" wrapText="1"/>
    </xf>
    <xf numFmtId="0" fontId="26" fillId="0" borderId="8" xfId="0" applyFont="1" applyBorder="1"/>
    <xf numFmtId="0" fontId="26" fillId="0" borderId="9" xfId="0" applyFont="1" applyBorder="1"/>
    <xf numFmtId="0" fontId="26" fillId="0" borderId="11" xfId="0" applyFont="1" applyBorder="1"/>
    <xf numFmtId="0" fontId="26" fillId="0" borderId="2" xfId="0" applyFont="1" applyBorder="1" applyAlignment="1">
      <alignment horizontal="left" vertical="center" wrapText="1"/>
    </xf>
    <xf numFmtId="166" fontId="26" fillId="0" borderId="2" xfId="211" applyNumberFormat="1" applyFont="1" applyBorder="1"/>
    <xf numFmtId="0" fontId="10" fillId="0" borderId="19" xfId="211" applyFont="1" applyBorder="1" applyAlignment="1">
      <alignment horizontal="center" vertical="top" wrapText="1"/>
    </xf>
    <xf numFmtId="0" fontId="26" fillId="0" borderId="13" xfId="0" applyFont="1" applyBorder="1"/>
    <xf numFmtId="166" fontId="24" fillId="0" borderId="2" xfId="211" applyNumberFormat="1" applyFont="1" applyBorder="1" applyAlignment="1">
      <alignment horizontal="center" vertical="top" wrapText="1"/>
    </xf>
    <xf numFmtId="166" fontId="10" fillId="0" borderId="15" xfId="211" applyNumberFormat="1" applyFont="1" applyBorder="1" applyAlignment="1">
      <alignment horizontal="center" vertical="top"/>
    </xf>
    <xf numFmtId="0" fontId="10" fillId="0" borderId="22" xfId="211" applyFont="1" applyBorder="1" applyAlignment="1">
      <alignment horizontal="left" vertical="top" wrapText="1"/>
    </xf>
    <xf numFmtId="0" fontId="24" fillId="5" borderId="27" xfId="106" applyNumberFormat="1" applyFont="1" applyFill="1" applyBorder="1" applyAlignment="1">
      <alignment horizontal="center" vertical="top" wrapText="1"/>
    </xf>
    <xf numFmtId="0" fontId="24" fillId="5" borderId="27" xfId="211" applyFont="1" applyFill="1" applyBorder="1" applyAlignment="1">
      <alignment horizontal="center" vertical="center" textRotation="90" wrapText="1"/>
    </xf>
    <xf numFmtId="168" fontId="10" fillId="5" borderId="27" xfId="211" applyNumberFormat="1" applyFont="1" applyFill="1" applyBorder="1" applyAlignment="1">
      <alignment horizontal="center" vertical="center" wrapText="1"/>
    </xf>
    <xf numFmtId="171" fontId="25" fillId="5" borderId="27" xfId="106" applyNumberFormat="1" applyFont="1" applyFill="1" applyBorder="1" applyAlignment="1">
      <alignment horizontal="center" vertical="center" wrapText="1"/>
    </xf>
    <xf numFmtId="0" fontId="10" fillId="5" borderId="27" xfId="211" applyFont="1" applyFill="1" applyBorder="1" applyAlignment="1">
      <alignment horizontal="left" vertical="top" wrapText="1"/>
    </xf>
    <xf numFmtId="0" fontId="24" fillId="5" borderId="30" xfId="211" applyFont="1" applyFill="1" applyBorder="1" applyAlignment="1">
      <alignment vertical="center" wrapText="1"/>
    </xf>
    <xf numFmtId="0" fontId="10" fillId="5" borderId="27" xfId="211" applyFont="1" applyFill="1" applyBorder="1" applyAlignment="1">
      <alignment vertical="center" wrapText="1"/>
    </xf>
    <xf numFmtId="0" fontId="10" fillId="5" borderId="27" xfId="211" applyFont="1" applyFill="1" applyBorder="1"/>
    <xf numFmtId="0" fontId="24" fillId="5" borderId="2" xfId="211" applyFont="1" applyFill="1" applyBorder="1" applyAlignment="1">
      <alignment horizontal="center" vertical="center" textRotation="90" wrapText="1"/>
    </xf>
    <xf numFmtId="168" fontId="10" fillId="5" borderId="2" xfId="211" applyNumberFormat="1" applyFont="1" applyFill="1" applyBorder="1" applyAlignment="1">
      <alignment horizontal="center" vertical="center" wrapText="1"/>
    </xf>
    <xf numFmtId="0" fontId="25" fillId="5" borderId="2" xfId="106" applyNumberFormat="1" applyFont="1" applyFill="1" applyBorder="1" applyAlignment="1">
      <alignment horizontal="center" vertical="center" wrapText="1"/>
    </xf>
    <xf numFmtId="0" fontId="10" fillId="5" borderId="4" xfId="211" applyFont="1" applyFill="1" applyBorder="1" applyAlignment="1">
      <alignment horizontal="left" vertical="top" wrapText="1"/>
    </xf>
    <xf numFmtId="0" fontId="24" fillId="5" borderId="35" xfId="211" applyFont="1" applyFill="1" applyBorder="1" applyAlignment="1">
      <alignment vertical="center" wrapText="1"/>
    </xf>
    <xf numFmtId="0" fontId="10" fillId="5" borderId="4" xfId="211" applyFont="1" applyFill="1" applyBorder="1" applyAlignment="1">
      <alignment vertical="center" wrapText="1"/>
    </xf>
    <xf numFmtId="166" fontId="10" fillId="5" borderId="4" xfId="211" applyNumberFormat="1" applyFont="1" applyFill="1" applyBorder="1" applyAlignment="1">
      <alignment horizontal="center" vertical="center"/>
    </xf>
    <xf numFmtId="0" fontId="24" fillId="5" borderId="11" xfId="106" applyNumberFormat="1" applyFont="1" applyFill="1" applyBorder="1" applyAlignment="1">
      <alignment horizontal="center" vertical="top" wrapText="1"/>
    </xf>
    <xf numFmtId="0" fontId="24" fillId="5" borderId="0" xfId="106" applyNumberFormat="1" applyFont="1" applyFill="1" applyBorder="1" applyAlignment="1">
      <alignment horizontal="center" vertical="top" wrapText="1"/>
    </xf>
    <xf numFmtId="0" fontId="24" fillId="5" borderId="12" xfId="106" applyNumberFormat="1" applyFont="1" applyFill="1" applyBorder="1" applyAlignment="1">
      <alignment horizontal="center" vertical="top" wrapText="1"/>
    </xf>
    <xf numFmtId="0" fontId="24" fillId="5" borderId="0" xfId="211" applyFont="1" applyFill="1" applyAlignment="1">
      <alignment horizontal="center" vertical="center" textRotation="90" wrapText="1"/>
    </xf>
    <xf numFmtId="168" fontId="10" fillId="5" borderId="0" xfId="211" applyNumberFormat="1" applyFont="1" applyFill="1" applyAlignment="1">
      <alignment horizontal="center" vertical="center" wrapText="1"/>
    </xf>
    <xf numFmtId="168" fontId="25" fillId="5" borderId="0" xfId="106" applyNumberFormat="1" applyFont="1" applyFill="1" applyBorder="1" applyAlignment="1">
      <alignment horizontal="center" vertical="center" wrapText="1"/>
    </xf>
    <xf numFmtId="0" fontId="25" fillId="5" borderId="0" xfId="106" applyNumberFormat="1" applyFont="1" applyFill="1" applyBorder="1" applyAlignment="1">
      <alignment horizontal="center" vertical="center" wrapText="1"/>
    </xf>
    <xf numFmtId="0" fontId="24" fillId="5" borderId="13" xfId="106" applyNumberFormat="1" applyFont="1" applyFill="1" applyBorder="1" applyAlignment="1">
      <alignment horizontal="center" vertical="top" wrapText="1"/>
    </xf>
    <xf numFmtId="0" fontId="24" fillId="5" borderId="14" xfId="106" applyNumberFormat="1" applyFont="1" applyFill="1" applyBorder="1" applyAlignment="1">
      <alignment horizontal="center" vertical="top" wrapText="1"/>
    </xf>
    <xf numFmtId="0" fontId="24" fillId="5" borderId="15" xfId="106" applyNumberFormat="1" applyFont="1" applyFill="1" applyBorder="1" applyAlignment="1">
      <alignment horizontal="center" vertical="top" wrapText="1"/>
    </xf>
    <xf numFmtId="0" fontId="24" fillId="5" borderId="14" xfId="211" applyFont="1" applyFill="1" applyBorder="1" applyAlignment="1">
      <alignment horizontal="center" vertical="center" textRotation="90" wrapText="1"/>
    </xf>
    <xf numFmtId="168" fontId="10" fillId="5" borderId="14" xfId="211" applyNumberFormat="1" applyFont="1" applyFill="1" applyBorder="1" applyAlignment="1">
      <alignment horizontal="center" vertical="center" wrapText="1"/>
    </xf>
    <xf numFmtId="168" fontId="25" fillId="5" borderId="14" xfId="106" applyNumberFormat="1" applyFont="1" applyFill="1" applyBorder="1" applyAlignment="1">
      <alignment horizontal="center" vertical="center" wrapText="1"/>
    </xf>
    <xf numFmtId="0" fontId="25" fillId="5" borderId="14" xfId="106" applyNumberFormat="1" applyFont="1" applyFill="1" applyBorder="1" applyAlignment="1">
      <alignment horizontal="center" vertical="center" wrapText="1"/>
    </xf>
    <xf numFmtId="0" fontId="10" fillId="5" borderId="20" xfId="211" applyFont="1" applyFill="1" applyBorder="1" applyAlignment="1">
      <alignment horizontal="left" vertical="top" wrapText="1"/>
    </xf>
    <xf numFmtId="0" fontId="24" fillId="5" borderId="15" xfId="211" applyFont="1" applyFill="1" applyBorder="1" applyAlignment="1">
      <alignment vertical="center" wrapText="1"/>
    </xf>
    <xf numFmtId="0" fontId="10" fillId="5" borderId="20" xfId="211" applyFont="1" applyFill="1" applyBorder="1" applyAlignment="1">
      <alignment vertical="center" wrapText="1"/>
    </xf>
    <xf numFmtId="166" fontId="10" fillId="5" borderId="20" xfId="211" applyNumberFormat="1" applyFont="1" applyFill="1" applyBorder="1" applyAlignment="1">
      <alignment horizontal="center" vertical="center"/>
    </xf>
    <xf numFmtId="0" fontId="25" fillId="5" borderId="27" xfId="106" applyNumberFormat="1" applyFont="1" applyFill="1" applyBorder="1" applyAlignment="1">
      <alignment horizontal="center" vertical="center" wrapText="1"/>
    </xf>
    <xf numFmtId="166" fontId="25" fillId="5" borderId="27" xfId="106" applyNumberFormat="1" applyFont="1" applyFill="1" applyBorder="1" applyAlignment="1">
      <alignment horizontal="center" vertical="center" wrapText="1"/>
    </xf>
    <xf numFmtId="4" fontId="25" fillId="5" borderId="30" xfId="211" applyNumberFormat="1" applyFont="1" applyFill="1" applyBorder="1" applyAlignment="1">
      <alignment horizontal="center" vertical="center" textRotation="90" wrapText="1"/>
    </xf>
    <xf numFmtId="172" fontId="25" fillId="5" borderId="2" xfId="112" applyNumberFormat="1" applyFont="1" applyFill="1" applyBorder="1" applyAlignment="1" applyProtection="1">
      <alignment horizontal="center" vertical="center" wrapText="1"/>
    </xf>
    <xf numFmtId="170" fontId="25" fillId="5" borderId="28" xfId="106" applyNumberFormat="1" applyFont="1" applyFill="1" applyBorder="1" applyAlignment="1">
      <alignment horizontal="center" vertical="center" wrapText="1"/>
    </xf>
    <xf numFmtId="0" fontId="24" fillId="5" borderId="27" xfId="106" applyNumberFormat="1" applyFont="1" applyFill="1" applyBorder="1" applyAlignment="1">
      <alignment horizontal="left" vertical="top" wrapText="1"/>
    </xf>
    <xf numFmtId="0" fontId="24" fillId="5" borderId="27" xfId="211" applyFont="1" applyFill="1" applyBorder="1" applyAlignment="1">
      <alignment horizontal="center" vertical="center" wrapText="1"/>
    </xf>
    <xf numFmtId="0" fontId="10" fillId="5" borderId="27" xfId="211" applyFont="1" applyFill="1" applyBorder="1" applyAlignment="1">
      <alignment horizontal="center" vertical="center" wrapText="1"/>
    </xf>
    <xf numFmtId="0" fontId="10" fillId="5" borderId="37" xfId="211" applyFont="1" applyFill="1" applyBorder="1" applyAlignment="1">
      <alignment horizontal="center" vertical="center"/>
    </xf>
    <xf numFmtId="168" fontId="10" fillId="5" borderId="37" xfId="211" applyNumberFormat="1" applyFont="1" applyFill="1" applyBorder="1" applyAlignment="1">
      <alignment vertical="center"/>
    </xf>
    <xf numFmtId="0" fontId="10" fillId="5" borderId="34" xfId="211" applyFont="1" applyFill="1" applyBorder="1" applyAlignment="1">
      <alignment horizontal="left" vertical="top" wrapText="1"/>
    </xf>
    <xf numFmtId="16" fontId="24" fillId="5" borderId="5" xfId="211" applyNumberFormat="1" applyFont="1" applyFill="1" applyBorder="1" applyAlignment="1">
      <alignment horizontal="center" vertical="center" textRotation="90" wrapText="1"/>
    </xf>
    <xf numFmtId="172" fontId="27" fillId="5" borderId="2" xfId="112" applyNumberFormat="1" applyFont="1" applyFill="1" applyBorder="1" applyAlignment="1">
      <alignment horizontal="center" vertical="center" wrapText="1"/>
    </xf>
    <xf numFmtId="0" fontId="10" fillId="5" borderId="2" xfId="211" applyFont="1" applyFill="1" applyBorder="1" applyAlignment="1">
      <alignment horizontal="left" vertical="top" wrapText="1"/>
    </xf>
    <xf numFmtId="0" fontId="24" fillId="5" borderId="2" xfId="211" applyFont="1" applyFill="1" applyBorder="1" applyAlignment="1">
      <alignment horizontal="center" vertical="center" wrapText="1"/>
    </xf>
    <xf numFmtId="0" fontId="10" fillId="5" borderId="2" xfId="211" applyFont="1" applyFill="1" applyBorder="1" applyAlignment="1">
      <alignment horizontal="center" vertical="center"/>
    </xf>
    <xf numFmtId="0" fontId="10" fillId="5" borderId="3" xfId="211" applyFont="1" applyFill="1" applyBorder="1" applyAlignment="1">
      <alignment horizontal="center" vertical="top"/>
    </xf>
    <xf numFmtId="0" fontId="10" fillId="5" borderId="16" xfId="211" applyFont="1" applyFill="1" applyBorder="1" applyAlignment="1">
      <alignment horizontal="left" vertical="top" wrapText="1"/>
    </xf>
    <xf numFmtId="0" fontId="10" fillId="5" borderId="2" xfId="211" applyFont="1" applyFill="1" applyBorder="1" applyAlignment="1">
      <alignment horizontal="center" vertical="center" wrapText="1"/>
    </xf>
    <xf numFmtId="4" fontId="24" fillId="5" borderId="5" xfId="211" applyNumberFormat="1" applyFont="1" applyFill="1" applyBorder="1" applyAlignment="1">
      <alignment horizontal="center" vertical="center" textRotation="90" wrapText="1"/>
    </xf>
    <xf numFmtId="0" fontId="10" fillId="5" borderId="32" xfId="211" applyFont="1" applyFill="1" applyBorder="1" applyAlignment="1">
      <alignment horizontal="left" vertical="top" wrapText="1"/>
    </xf>
    <xf numFmtId="0" fontId="24" fillId="5" borderId="33" xfId="211" applyFont="1" applyFill="1" applyBorder="1" applyAlignment="1">
      <alignment horizontal="center" wrapText="1"/>
    </xf>
    <xf numFmtId="0" fontId="10" fillId="5" borderId="5" xfId="211" applyFont="1" applyFill="1" applyBorder="1" applyAlignment="1">
      <alignment horizontal="center" wrapText="1"/>
    </xf>
    <xf numFmtId="0" fontId="10" fillId="5" borderId="5" xfId="211" applyFont="1" applyFill="1" applyBorder="1" applyAlignment="1">
      <alignment horizontal="center" vertical="center"/>
    </xf>
    <xf numFmtId="166" fontId="24" fillId="5" borderId="15" xfId="211" applyNumberFormat="1" applyFont="1" applyFill="1" applyBorder="1" applyAlignment="1">
      <alignment horizontal="center" vertical="center" wrapText="1"/>
    </xf>
    <xf numFmtId="0" fontId="10" fillId="5" borderId="20" xfId="211" applyFont="1" applyFill="1" applyBorder="1" applyAlignment="1">
      <alignment horizontal="center" vertical="top"/>
    </xf>
    <xf numFmtId="0" fontId="10" fillId="5" borderId="22" xfId="211" applyFont="1" applyFill="1" applyBorder="1" applyAlignment="1">
      <alignment horizontal="left" vertical="top" wrapText="1"/>
    </xf>
    <xf numFmtId="166" fontId="25" fillId="0" borderId="27" xfId="106" applyNumberFormat="1" applyFont="1" applyFill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top" wrapText="1"/>
    </xf>
    <xf numFmtId="0" fontId="24" fillId="0" borderId="27" xfId="2" applyFont="1" applyBorder="1" applyAlignment="1">
      <alignment horizontal="center" vertical="center" wrapText="1"/>
    </xf>
    <xf numFmtId="166" fontId="10" fillId="0" borderId="27" xfId="2" applyNumberFormat="1" applyFont="1" applyBorder="1" applyAlignment="1">
      <alignment horizontal="center" vertical="center"/>
    </xf>
    <xf numFmtId="0" fontId="25" fillId="0" borderId="11" xfId="106" applyNumberFormat="1" applyFont="1" applyFill="1" applyBorder="1" applyAlignment="1">
      <alignment vertical="top" wrapText="1"/>
    </xf>
    <xf numFmtId="0" fontId="25" fillId="0" borderId="0" xfId="106" applyNumberFormat="1" applyFont="1" applyFill="1" applyBorder="1" applyAlignment="1">
      <alignment vertical="top" wrapText="1"/>
    </xf>
    <xf numFmtId="166" fontId="25" fillId="0" borderId="12" xfId="106" applyNumberFormat="1" applyFont="1" applyFill="1" applyBorder="1" applyAlignment="1">
      <alignment vertical="top" wrapText="1"/>
    </xf>
    <xf numFmtId="0" fontId="25" fillId="0" borderId="35" xfId="2" applyFont="1" applyBorder="1" applyAlignment="1">
      <alignment horizontal="center" vertical="center" textRotation="90" wrapText="1"/>
    </xf>
    <xf numFmtId="166" fontId="25" fillId="0" borderId="4" xfId="106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top" wrapText="1"/>
    </xf>
    <xf numFmtId="0" fontId="24" fillId="0" borderId="4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27" fillId="0" borderId="2" xfId="0" applyFont="1" applyBorder="1" applyAlignment="1">
      <alignment vertical="top" wrapText="1"/>
    </xf>
    <xf numFmtId="0" fontId="27" fillId="0" borderId="2" xfId="0" applyFont="1" applyBorder="1"/>
    <xf numFmtId="166" fontId="10" fillId="0" borderId="2" xfId="2" applyNumberFormat="1" applyFont="1" applyBorder="1"/>
    <xf numFmtId="0" fontId="26" fillId="0" borderId="12" xfId="0" applyFont="1" applyBorder="1"/>
    <xf numFmtId="0" fontId="26" fillId="0" borderId="5" xfId="0" applyFont="1" applyBorder="1" applyAlignment="1">
      <alignment horizontal="left" vertical="top"/>
    </xf>
    <xf numFmtId="0" fontId="26" fillId="0" borderId="15" xfId="0" applyFont="1" applyBorder="1"/>
    <xf numFmtId="0" fontId="24" fillId="0" borderId="27" xfId="106" applyNumberFormat="1" applyFont="1" applyFill="1" applyBorder="1" applyAlignment="1">
      <alignment horizontal="center" vertical="top" wrapText="1"/>
    </xf>
    <xf numFmtId="2" fontId="25" fillId="0" borderId="27" xfId="106" applyNumberFormat="1" applyFont="1" applyFill="1" applyBorder="1" applyAlignment="1">
      <alignment vertical="top" wrapText="1"/>
    </xf>
    <xf numFmtId="2" fontId="25" fillId="0" borderId="28" xfId="106" applyNumberFormat="1" applyFont="1" applyFill="1" applyBorder="1" applyAlignment="1">
      <alignment horizontal="center" wrapText="1"/>
    </xf>
    <xf numFmtId="0" fontId="10" fillId="0" borderId="27" xfId="57" applyFont="1" applyBorder="1" applyAlignment="1">
      <alignment horizontal="center" vertical="center" wrapText="1"/>
    </xf>
    <xf numFmtId="0" fontId="10" fillId="0" borderId="27" xfId="57" applyFont="1" applyBorder="1" applyAlignment="1">
      <alignment vertical="center" wrapText="1"/>
    </xf>
    <xf numFmtId="166" fontId="24" fillId="0" borderId="27" xfId="211" applyNumberFormat="1" applyFont="1" applyBorder="1" applyAlignment="1">
      <alignment vertical="center" wrapText="1"/>
    </xf>
    <xf numFmtId="166" fontId="10" fillId="0" borderId="37" xfId="211" applyNumberFormat="1" applyFont="1" applyBorder="1" applyAlignment="1">
      <alignment horizontal="center" vertical="top"/>
    </xf>
    <xf numFmtId="16" fontId="24" fillId="0" borderId="5" xfId="211" applyNumberFormat="1" applyFont="1" applyBorder="1" applyAlignment="1">
      <alignment horizontal="center" vertical="center" textRotation="90" wrapText="1"/>
    </xf>
    <xf numFmtId="0" fontId="10" fillId="0" borderId="2" xfId="57" applyFont="1" applyBorder="1" applyAlignment="1">
      <alignment vertical="center" wrapText="1"/>
    </xf>
    <xf numFmtId="0" fontId="10" fillId="0" borderId="3" xfId="211" applyFont="1" applyBorder="1" applyAlignment="1">
      <alignment horizontal="center" vertical="top"/>
    </xf>
    <xf numFmtId="0" fontId="24" fillId="0" borderId="2" xfId="211" applyFont="1" applyBorder="1" applyAlignment="1">
      <alignment vertical="center" wrapText="1"/>
    </xf>
    <xf numFmtId="0" fontId="25" fillId="0" borderId="28" xfId="106" applyNumberFormat="1" applyFont="1" applyFill="1" applyBorder="1" applyAlignment="1">
      <alignment horizontal="center" wrapText="1"/>
    </xf>
    <xf numFmtId="166" fontId="24" fillId="0" borderId="2" xfId="211" applyNumberFormat="1" applyFont="1" applyBorder="1" applyAlignment="1">
      <alignment vertical="center" wrapText="1"/>
    </xf>
    <xf numFmtId="166" fontId="24" fillId="0" borderId="38" xfId="211" applyNumberFormat="1" applyFont="1" applyBorder="1" applyAlignment="1">
      <alignment vertical="center" wrapText="1"/>
    </xf>
    <xf numFmtId="0" fontId="10" fillId="0" borderId="20" xfId="211" applyFont="1" applyBorder="1" applyAlignment="1">
      <alignment horizontal="center" vertical="top"/>
    </xf>
    <xf numFmtId="0" fontId="26" fillId="5" borderId="27" xfId="0" applyFont="1" applyFill="1" applyBorder="1" applyAlignment="1">
      <alignment vertical="center"/>
    </xf>
    <xf numFmtId="173" fontId="25" fillId="5" borderId="27" xfId="106" applyNumberFormat="1" applyFont="1" applyFill="1" applyBorder="1" applyAlignment="1">
      <alignment horizontal="center" vertical="center" wrapText="1"/>
    </xf>
    <xf numFmtId="0" fontId="25" fillId="5" borderId="28" xfId="106" applyNumberFormat="1" applyFont="1" applyFill="1" applyBorder="1" applyAlignment="1">
      <alignment horizontal="center" vertical="center" wrapText="1"/>
    </xf>
    <xf numFmtId="0" fontId="10" fillId="5" borderId="27" xfId="57" applyFont="1" applyFill="1" applyBorder="1" applyAlignment="1">
      <alignment horizontal="center" vertical="center" wrapText="1"/>
    </xf>
    <xf numFmtId="0" fontId="24" fillId="5" borderId="27" xfId="2" applyFont="1" applyFill="1" applyBorder="1" applyAlignment="1">
      <alignment horizontal="center" vertical="center" wrapText="1"/>
    </xf>
    <xf numFmtId="0" fontId="10" fillId="5" borderId="37" xfId="2" applyFont="1" applyFill="1" applyBorder="1" applyAlignment="1">
      <alignment horizontal="center" vertical="top"/>
    </xf>
    <xf numFmtId="174" fontId="24" fillId="5" borderId="5" xfId="2" applyNumberFormat="1" applyFont="1" applyFill="1" applyBorder="1" applyAlignment="1">
      <alignment horizontal="center" vertical="center" textRotation="90" wrapText="1"/>
    </xf>
    <xf numFmtId="0" fontId="26" fillId="5" borderId="2" xfId="0" applyFont="1" applyFill="1" applyBorder="1"/>
    <xf numFmtId="0" fontId="10" fillId="5" borderId="2" xfId="57" applyFont="1" applyFill="1" applyBorder="1" applyAlignment="1">
      <alignment horizontal="center" vertical="center" wrapText="1"/>
    </xf>
    <xf numFmtId="0" fontId="24" fillId="5" borderId="2" xfId="2" applyFont="1" applyFill="1" applyBorder="1" applyAlignment="1">
      <alignment horizontal="center" vertical="top" wrapText="1"/>
    </xf>
    <xf numFmtId="0" fontId="10" fillId="5" borderId="3" xfId="2" applyFont="1" applyFill="1" applyBorder="1" applyAlignment="1">
      <alignment horizontal="center" vertical="top"/>
    </xf>
    <xf numFmtId="0" fontId="24" fillId="5" borderId="38" xfId="2" applyFont="1" applyFill="1" applyBorder="1" applyAlignment="1">
      <alignment horizontal="center" vertical="center" wrapText="1"/>
    </xf>
    <xf numFmtId="0" fontId="10" fillId="5" borderId="20" xfId="2" applyFont="1" applyFill="1" applyBorder="1" applyAlignment="1">
      <alignment horizontal="center" vertical="top"/>
    </xf>
    <xf numFmtId="0" fontId="25" fillId="0" borderId="27" xfId="106" applyNumberFormat="1" applyFont="1" applyFill="1" applyBorder="1" applyAlignment="1">
      <alignment horizontal="center" vertical="top" wrapText="1"/>
    </xf>
    <xf numFmtId="0" fontId="26" fillId="0" borderId="10" xfId="0" applyFont="1" applyBorder="1"/>
    <xf numFmtId="0" fontId="10" fillId="0" borderId="27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166" fontId="24" fillId="0" borderId="10" xfId="2" applyNumberFormat="1" applyFont="1" applyBorder="1" applyAlignment="1">
      <alignment horizontal="center" vertical="top" wrapText="1"/>
    </xf>
    <xf numFmtId="0" fontId="26" fillId="0" borderId="27" xfId="0" applyFont="1" applyBorder="1"/>
    <xf numFmtId="2" fontId="26" fillId="0" borderId="27" xfId="0" applyNumberFormat="1" applyFont="1" applyBorder="1"/>
    <xf numFmtId="4" fontId="26" fillId="0" borderId="27" xfId="0" applyNumberFormat="1" applyFont="1" applyBorder="1"/>
    <xf numFmtId="166" fontId="26" fillId="0" borderId="27" xfId="0" applyNumberFormat="1" applyFont="1" applyBorder="1"/>
    <xf numFmtId="166" fontId="25" fillId="0" borderId="28" xfId="106" applyNumberFormat="1" applyFont="1" applyFill="1" applyBorder="1" applyAlignment="1">
      <alignment horizontal="center" wrapText="1"/>
    </xf>
    <xf numFmtId="0" fontId="26" fillId="0" borderId="27" xfId="0" applyFont="1" applyBorder="1" applyAlignment="1">
      <alignment wrapText="1"/>
    </xf>
    <xf numFmtId="166" fontId="26" fillId="0" borderId="37" xfId="0" applyNumberFormat="1" applyFont="1" applyBorder="1"/>
    <xf numFmtId="0" fontId="26" fillId="0" borderId="31" xfId="0" applyFont="1" applyBorder="1" applyAlignment="1">
      <alignment wrapText="1"/>
    </xf>
    <xf numFmtId="0" fontId="26" fillId="0" borderId="7" xfId="0" applyFont="1" applyBorder="1"/>
    <xf numFmtId="4" fontId="26" fillId="0" borderId="2" xfId="0" applyNumberFormat="1" applyFont="1" applyBorder="1"/>
    <xf numFmtId="166" fontId="26" fillId="0" borderId="2" xfId="0" applyNumberFormat="1" applyFont="1" applyBorder="1"/>
    <xf numFmtId="2" fontId="26" fillId="0" borderId="2" xfId="0" applyNumberFormat="1" applyFont="1" applyBorder="1" applyAlignment="1">
      <alignment wrapText="1"/>
    </xf>
    <xf numFmtId="166" fontId="26" fillId="0" borderId="1" xfId="0" applyNumberFormat="1" applyFont="1" applyBorder="1"/>
    <xf numFmtId="0" fontId="26" fillId="0" borderId="1" xfId="0" applyFont="1" applyBorder="1"/>
    <xf numFmtId="0" fontId="26" fillId="0" borderId="21" xfId="0" applyFont="1" applyBorder="1"/>
    <xf numFmtId="0" fontId="10" fillId="0" borderId="23" xfId="57" applyFont="1" applyBorder="1" applyAlignment="1">
      <alignment horizontal="center" vertical="center" wrapText="1"/>
    </xf>
    <xf numFmtId="0" fontId="10" fillId="0" borderId="24" xfId="57" applyFont="1" applyBorder="1" applyAlignment="1">
      <alignment horizontal="center" vertical="center" wrapText="1"/>
    </xf>
    <xf numFmtId="0" fontId="10" fillId="0" borderId="25" xfId="57" applyFont="1" applyBorder="1" applyAlignment="1">
      <alignment horizontal="center" vertical="center" wrapText="1"/>
    </xf>
    <xf numFmtId="168" fontId="10" fillId="0" borderId="2" xfId="211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24" fillId="0" borderId="4" xfId="211" applyFont="1" applyBorder="1" applyAlignment="1">
      <alignment vertical="center" wrapText="1"/>
    </xf>
    <xf numFmtId="0" fontId="10" fillId="0" borderId="4" xfId="211" applyFont="1" applyBorder="1" applyAlignment="1">
      <alignment vertical="center" wrapText="1"/>
    </xf>
    <xf numFmtId="0" fontId="10" fillId="0" borderId="2" xfId="211" applyFont="1" applyBorder="1" applyAlignment="1">
      <alignment vertical="center" wrapText="1"/>
    </xf>
    <xf numFmtId="166" fontId="24" fillId="0" borderId="25" xfId="211" applyNumberFormat="1" applyFont="1" applyBorder="1" applyAlignment="1">
      <alignment horizontal="center" vertical="center" wrapText="1"/>
    </xf>
    <xf numFmtId="0" fontId="25" fillId="5" borderId="30" xfId="211" applyFont="1" applyFill="1" applyBorder="1" applyAlignment="1">
      <alignment horizontal="center" vertical="center" textRotation="90" wrapText="1"/>
    </xf>
    <xf numFmtId="0" fontId="24" fillId="5" borderId="4" xfId="106" applyNumberFormat="1" applyFont="1" applyFill="1" applyBorder="1" applyAlignment="1">
      <alignment horizontal="left" vertical="top" wrapText="1"/>
    </xf>
    <xf numFmtId="0" fontId="24" fillId="5" borderId="4" xfId="211" applyFont="1" applyFill="1" applyBorder="1" applyAlignment="1">
      <alignment horizontal="center" vertical="center" wrapText="1"/>
    </xf>
    <xf numFmtId="0" fontId="10" fillId="5" borderId="4" xfId="211" applyFont="1" applyFill="1" applyBorder="1" applyAlignment="1">
      <alignment horizontal="center" vertical="center" wrapText="1"/>
    </xf>
    <xf numFmtId="1" fontId="25" fillId="5" borderId="32" xfId="106" applyNumberFormat="1" applyFont="1" applyFill="1" applyBorder="1" applyAlignment="1">
      <alignment horizontal="center" vertical="center" wrapText="1"/>
    </xf>
    <xf numFmtId="166" fontId="25" fillId="5" borderId="32" xfId="106" applyNumberFormat="1" applyFont="1" applyFill="1" applyBorder="1" applyAlignment="1">
      <alignment horizontal="center" vertical="center" wrapText="1"/>
    </xf>
    <xf numFmtId="0" fontId="10" fillId="5" borderId="1" xfId="211" applyFont="1" applyFill="1" applyBorder="1" applyAlignment="1">
      <alignment horizontal="left" vertical="top" wrapText="1"/>
    </xf>
    <xf numFmtId="0" fontId="24" fillId="5" borderId="5" xfId="211" applyFont="1" applyFill="1" applyBorder="1" applyAlignment="1">
      <alignment horizontal="center" vertical="center" textRotation="90" wrapText="1"/>
    </xf>
    <xf numFmtId="0" fontId="27" fillId="6" borderId="2" xfId="0" applyFont="1" applyFill="1" applyBorder="1" applyAlignment="1">
      <alignment horizontal="justify" vertical="center" wrapText="1"/>
    </xf>
    <xf numFmtId="0" fontId="26" fillId="6" borderId="2" xfId="0" applyFont="1" applyFill="1" applyBorder="1" applyAlignment="1">
      <alignment horizontal="justify" vertical="center" wrapText="1"/>
    </xf>
    <xf numFmtId="0" fontId="26" fillId="5" borderId="2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vertical="center" wrapText="1"/>
    </xf>
    <xf numFmtId="0" fontId="27" fillId="6" borderId="2" xfId="0" applyFont="1" applyFill="1" applyBorder="1" applyAlignment="1">
      <alignment vertical="center" wrapText="1"/>
    </xf>
    <xf numFmtId="0" fontId="26" fillId="6" borderId="2" xfId="0" applyFont="1" applyFill="1" applyBorder="1" applyAlignment="1">
      <alignment horizontal="left" vertical="center" wrapText="1" indent="1"/>
    </xf>
    <xf numFmtId="0" fontId="27" fillId="6" borderId="2" xfId="0" applyFont="1" applyFill="1" applyBorder="1" applyAlignment="1">
      <alignment horizontal="left" vertical="center" wrapText="1" indent="1"/>
    </xf>
    <xf numFmtId="0" fontId="26" fillId="5" borderId="33" xfId="0" applyFont="1" applyFill="1" applyBorder="1" applyAlignment="1">
      <alignment horizontal="center" vertical="center"/>
    </xf>
    <xf numFmtId="0" fontId="26" fillId="5" borderId="5" xfId="0" applyFont="1" applyFill="1" applyBorder="1" applyAlignment="1">
      <alignment horizontal="center" vertical="center"/>
    </xf>
    <xf numFmtId="166" fontId="10" fillId="5" borderId="10" xfId="211" applyNumberFormat="1" applyFont="1" applyFill="1" applyBorder="1" applyAlignment="1">
      <alignment horizontal="center" vertical="center"/>
    </xf>
    <xf numFmtId="166" fontId="10" fillId="5" borderId="1" xfId="211" applyNumberFormat="1" applyFont="1" applyFill="1" applyBorder="1" applyAlignment="1">
      <alignment horizontal="center" vertical="center"/>
    </xf>
    <xf numFmtId="0" fontId="10" fillId="0" borderId="17" xfId="503" applyFont="1" applyBorder="1" applyAlignment="1">
      <alignment vertical="top" wrapText="1"/>
    </xf>
    <xf numFmtId="0" fontId="25" fillId="0" borderId="2" xfId="503" applyFont="1" applyBorder="1" applyAlignment="1">
      <alignment horizontal="center" vertical="center" textRotation="90" wrapText="1"/>
    </xf>
    <xf numFmtId="2" fontId="25" fillId="0" borderId="2" xfId="106" applyNumberFormat="1" applyFont="1" applyFill="1" applyBorder="1" applyAlignment="1">
      <alignment horizontal="center" vertical="center" wrapText="1"/>
    </xf>
    <xf numFmtId="166" fontId="25" fillId="0" borderId="2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justify" vertical="top" wrapText="1"/>
    </xf>
    <xf numFmtId="0" fontId="26" fillId="0" borderId="2" xfId="0" applyFont="1" applyBorder="1" applyAlignment="1">
      <alignment horizontal="justify" wrapText="1"/>
    </xf>
    <xf numFmtId="0" fontId="10" fillId="0" borderId="2" xfId="503" applyFont="1" applyBorder="1" applyAlignment="1">
      <alignment wrapText="1"/>
    </xf>
    <xf numFmtId="166" fontId="10" fillId="0" borderId="2" xfId="503" applyNumberFormat="1" applyFont="1" applyBorder="1"/>
    <xf numFmtId="0" fontId="10" fillId="0" borderId="18" xfId="503" applyFont="1" applyBorder="1" applyAlignment="1">
      <alignment vertical="top" wrapText="1"/>
    </xf>
    <xf numFmtId="16" fontId="24" fillId="0" borderId="2" xfId="503" applyNumberFormat="1" applyFont="1" applyBorder="1" applyAlignment="1">
      <alignment horizontal="center" vertical="center" textRotation="90" wrapText="1"/>
    </xf>
    <xf numFmtId="2" fontId="10" fillId="0" borderId="2" xfId="503" applyNumberFormat="1" applyFont="1" applyBorder="1" applyAlignment="1">
      <alignment horizontal="center" vertical="center" wrapText="1"/>
    </xf>
    <xf numFmtId="0" fontId="24" fillId="0" borderId="2" xfId="503" applyFont="1" applyBorder="1" applyAlignment="1">
      <alignment horizontal="center" vertical="center" textRotation="90" wrapText="1"/>
    </xf>
    <xf numFmtId="0" fontId="10" fillId="0" borderId="2" xfId="211" applyFont="1" applyBorder="1" applyAlignment="1">
      <alignment horizontal="left" vertical="top" wrapText="1"/>
    </xf>
    <xf numFmtId="166" fontId="10" fillId="0" borderId="2" xfId="211" applyNumberFormat="1" applyFont="1" applyBorder="1" applyAlignment="1">
      <alignment horizontal="center" vertical="center"/>
    </xf>
    <xf numFmtId="0" fontId="10" fillId="0" borderId="19" xfId="503" applyFont="1" applyBorder="1" applyAlignment="1">
      <alignment vertical="top" wrapText="1"/>
    </xf>
    <xf numFmtId="0" fontId="10" fillId="0" borderId="4" xfId="57" applyFont="1" applyBorder="1" applyAlignment="1">
      <alignment horizontal="center" vertical="center" wrapText="1"/>
    </xf>
    <xf numFmtId="169" fontId="10" fillId="0" borderId="4" xfId="211" applyNumberFormat="1" applyFont="1" applyBorder="1" applyAlignment="1">
      <alignment horizontal="center" vertical="center" wrapText="1"/>
    </xf>
    <xf numFmtId="168" fontId="10" fillId="0" borderId="4" xfId="211" applyNumberFormat="1" applyFont="1" applyBorder="1" applyAlignment="1">
      <alignment horizontal="center" vertical="center" wrapText="1"/>
    </xf>
    <xf numFmtId="0" fontId="27" fillId="0" borderId="4" xfId="0" applyFont="1" applyBorder="1" applyAlignment="1">
      <alignment vertical="center" wrapText="1"/>
    </xf>
    <xf numFmtId="166" fontId="10" fillId="0" borderId="4" xfId="211" applyNumberFormat="1" applyFont="1" applyBorder="1" applyAlignment="1">
      <alignment vertical="center"/>
    </xf>
    <xf numFmtId="0" fontId="27" fillId="0" borderId="2" xfId="0" applyFont="1" applyBorder="1" applyAlignment="1">
      <alignment vertical="center" wrapText="1"/>
    </xf>
    <xf numFmtId="0" fontId="24" fillId="0" borderId="1" xfId="211" applyFont="1" applyBorder="1" applyAlignment="1">
      <alignment vertical="center" wrapText="1"/>
    </xf>
    <xf numFmtId="0" fontId="10" fillId="0" borderId="1" xfId="211" applyFont="1" applyBorder="1" applyAlignment="1">
      <alignment vertical="center" wrapText="1"/>
    </xf>
    <xf numFmtId="166" fontId="10" fillId="0" borderId="2" xfId="211" applyNumberFormat="1" applyFont="1" applyBorder="1" applyAlignment="1">
      <alignment vertical="center"/>
    </xf>
    <xf numFmtId="169" fontId="10" fillId="0" borderId="2" xfId="211" applyNumberFormat="1" applyFont="1" applyBorder="1" applyAlignment="1">
      <alignment horizontal="center" vertical="center" wrapText="1"/>
    </xf>
    <xf numFmtId="168" fontId="24" fillId="0" borderId="2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vertical="center"/>
    </xf>
    <xf numFmtId="168" fontId="24" fillId="0" borderId="4" xfId="106" applyNumberFormat="1" applyFont="1" applyFill="1" applyBorder="1" applyAlignment="1">
      <alignment horizontal="center" vertical="center" wrapText="1"/>
    </xf>
    <xf numFmtId="0" fontId="10" fillId="5" borderId="36" xfId="2" applyFont="1" applyFill="1" applyBorder="1" applyAlignment="1">
      <alignment horizontal="center" vertical="top" wrapText="1"/>
    </xf>
    <xf numFmtId="166" fontId="26" fillId="5" borderId="2" xfId="0" applyNumberFormat="1" applyFont="1" applyFill="1" applyBorder="1" applyAlignment="1">
      <alignment vertical="center"/>
    </xf>
    <xf numFmtId="0" fontId="26" fillId="5" borderId="27" xfId="0" applyFont="1" applyFill="1" applyBorder="1" applyAlignment="1">
      <alignment horizontal="center" vertical="center"/>
    </xf>
    <xf numFmtId="166" fontId="24" fillId="5" borderId="28" xfId="2" applyNumberFormat="1" applyFont="1" applyFill="1" applyBorder="1" applyAlignment="1">
      <alignment horizontal="center" vertical="center" wrapText="1"/>
    </xf>
    <xf numFmtId="0" fontId="10" fillId="5" borderId="34" xfId="2" applyFont="1" applyFill="1" applyBorder="1" applyAlignment="1">
      <alignment horizontal="center" vertical="top" wrapText="1"/>
    </xf>
    <xf numFmtId="0" fontId="10" fillId="5" borderId="18" xfId="2" applyFont="1" applyFill="1" applyBorder="1" applyAlignment="1">
      <alignment horizontal="center" vertical="top" wrapText="1"/>
    </xf>
    <xf numFmtId="0" fontId="10" fillId="5" borderId="16" xfId="2" applyFont="1" applyFill="1" applyBorder="1" applyAlignment="1">
      <alignment horizontal="center" vertical="top" wrapText="1"/>
    </xf>
    <xf numFmtId="0" fontId="26" fillId="5" borderId="1" xfId="0" applyFont="1" applyFill="1" applyBorder="1"/>
    <xf numFmtId="0" fontId="24" fillId="5" borderId="32" xfId="2" applyFont="1" applyFill="1" applyBorder="1" applyAlignment="1">
      <alignment horizontal="center" vertical="center" wrapText="1"/>
    </xf>
    <xf numFmtId="0" fontId="10" fillId="5" borderId="1" xfId="57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/>
    </xf>
    <xf numFmtId="0" fontId="24" fillId="5" borderId="8" xfId="2" applyFont="1" applyFill="1" applyBorder="1" applyAlignment="1">
      <alignment horizontal="center" vertical="center" wrapText="1"/>
    </xf>
    <xf numFmtId="166" fontId="24" fillId="5" borderId="2" xfId="2" applyNumberFormat="1" applyFont="1" applyFill="1" applyBorder="1" applyAlignment="1">
      <alignment horizontal="center" vertical="center" wrapText="1"/>
    </xf>
    <xf numFmtId="0" fontId="10" fillId="5" borderId="19" xfId="2" applyFont="1" applyFill="1" applyBorder="1" applyAlignment="1">
      <alignment horizontal="center" vertical="top" wrapText="1"/>
    </xf>
    <xf numFmtId="166" fontId="24" fillId="5" borderId="20" xfId="2" applyNumberFormat="1" applyFont="1" applyFill="1" applyBorder="1" applyAlignment="1">
      <alignment horizontal="center" vertical="center" wrapText="1"/>
    </xf>
    <xf numFmtId="0" fontId="10" fillId="5" borderId="22" xfId="2" applyFont="1" applyFill="1" applyBorder="1" applyAlignment="1">
      <alignment horizontal="center" vertical="top" wrapText="1"/>
    </xf>
    <xf numFmtId="0" fontId="10" fillId="0" borderId="2" xfId="211" applyFont="1" applyBorder="1" applyAlignment="1">
      <alignment horizontal="center" vertical="center" wrapText="1"/>
    </xf>
    <xf numFmtId="166" fontId="10" fillId="0" borderId="4" xfId="211" applyNumberFormat="1" applyFont="1" applyBorder="1" applyAlignment="1">
      <alignment horizontal="center" vertical="center"/>
    </xf>
    <xf numFmtId="0" fontId="24" fillId="0" borderId="2" xfId="211" applyFont="1" applyBorder="1" applyAlignment="1">
      <alignment horizontal="center" vertical="center" wrapText="1"/>
    </xf>
    <xf numFmtId="0" fontId="26" fillId="0" borderId="44" xfId="0" applyFont="1" applyBorder="1" applyAlignment="1">
      <alignment horizontal="justify" vertical="center" wrapText="1"/>
    </xf>
    <xf numFmtId="0" fontId="26" fillId="0" borderId="45" xfId="0" applyFont="1" applyBorder="1" applyAlignment="1">
      <alignment horizontal="justify" vertical="center" wrapText="1"/>
    </xf>
    <xf numFmtId="0" fontId="24" fillId="0" borderId="1" xfId="2" applyFont="1" applyBorder="1" applyAlignment="1">
      <alignment vertical="center" wrapText="1"/>
    </xf>
    <xf numFmtId="0" fontId="27" fillId="0" borderId="47" xfId="0" applyFont="1" applyBorder="1" applyAlignment="1">
      <alignment vertical="center" wrapText="1"/>
    </xf>
    <xf numFmtId="0" fontId="27" fillId="0" borderId="48" xfId="0" applyFont="1" applyBorder="1" applyAlignment="1">
      <alignment vertical="center" wrapText="1"/>
    </xf>
    <xf numFmtId="0" fontId="10" fillId="0" borderId="1" xfId="2" applyFont="1" applyBorder="1" applyAlignment="1">
      <alignment vertical="center" wrapText="1"/>
    </xf>
    <xf numFmtId="166" fontId="10" fillId="0" borderId="4" xfId="2" applyNumberFormat="1" applyFont="1" applyBorder="1"/>
    <xf numFmtId="166" fontId="10" fillId="0" borderId="5" xfId="211" applyNumberFormat="1" applyFont="1" applyBorder="1" applyAlignment="1">
      <alignment vertical="center"/>
    </xf>
    <xf numFmtId="0" fontId="26" fillId="0" borderId="4" xfId="0" applyFont="1" applyBorder="1" applyAlignment="1">
      <alignment horizontal="center" vertical="center" wrapText="1"/>
    </xf>
    <xf numFmtId="0" fontId="10" fillId="5" borderId="27" xfId="2" applyFont="1" applyFill="1" applyBorder="1" applyAlignment="1">
      <alignment vertical="center" wrapText="1"/>
    </xf>
    <xf numFmtId="0" fontId="10" fillId="0" borderId="36" xfId="211" applyFont="1" applyBorder="1" applyAlignment="1">
      <alignment horizontal="center" vertical="top" wrapText="1"/>
    </xf>
    <xf numFmtId="0" fontId="10" fillId="0" borderId="18" xfId="211" applyFont="1" applyBorder="1" applyAlignment="1">
      <alignment horizontal="center" vertical="top" wrapText="1"/>
    </xf>
    <xf numFmtId="0" fontId="10" fillId="0" borderId="19" xfId="211" applyFont="1" applyBorder="1" applyAlignment="1">
      <alignment horizontal="center" vertical="top" wrapText="1"/>
    </xf>
    <xf numFmtId="0" fontId="23" fillId="0" borderId="37" xfId="211" applyFont="1" applyBorder="1" applyAlignment="1">
      <alignment horizontal="center" vertical="top" wrapText="1"/>
    </xf>
    <xf numFmtId="0" fontId="23" fillId="0" borderId="3" xfId="211" applyFont="1" applyBorder="1" applyAlignment="1">
      <alignment horizontal="center" vertical="top" wrapText="1"/>
    </xf>
    <xf numFmtId="0" fontId="23" fillId="0" borderId="20" xfId="211" applyFont="1" applyBorder="1" applyAlignment="1">
      <alignment horizontal="center" vertical="top" wrapText="1"/>
    </xf>
    <xf numFmtId="166" fontId="10" fillId="0" borderId="3" xfId="211" applyNumberFormat="1" applyFont="1" applyBorder="1" applyAlignment="1">
      <alignment horizontal="center" vertical="top"/>
    </xf>
    <xf numFmtId="166" fontId="10" fillId="0" borderId="20" xfId="211" applyNumberFormat="1" applyFont="1" applyBorder="1" applyAlignment="1">
      <alignment horizontal="center" vertical="top"/>
    </xf>
    <xf numFmtId="0" fontId="10" fillId="0" borderId="16" xfId="211" applyFont="1" applyBorder="1" applyAlignment="1">
      <alignment horizontal="left" vertical="top" wrapText="1"/>
    </xf>
    <xf numFmtId="0" fontId="10" fillId="0" borderId="22" xfId="211" applyFont="1" applyBorder="1" applyAlignment="1">
      <alignment horizontal="left" vertical="top" wrapText="1"/>
    </xf>
    <xf numFmtId="0" fontId="24" fillId="0" borderId="8" xfId="106" applyNumberFormat="1" applyFont="1" applyFill="1" applyBorder="1" applyAlignment="1">
      <alignment horizontal="left" vertical="top" wrapText="1"/>
    </xf>
    <xf numFmtId="0" fontId="24" fillId="0" borderId="9" xfId="106" applyNumberFormat="1" applyFont="1" applyFill="1" applyBorder="1" applyAlignment="1">
      <alignment horizontal="left" vertical="top" wrapText="1"/>
    </xf>
    <xf numFmtId="0" fontId="24" fillId="0" borderId="10" xfId="106" applyNumberFormat="1" applyFont="1" applyFill="1" applyBorder="1" applyAlignment="1">
      <alignment horizontal="left" vertical="top" wrapText="1"/>
    </xf>
    <xf numFmtId="0" fontId="24" fillId="0" borderId="11" xfId="106" applyNumberFormat="1" applyFont="1" applyFill="1" applyBorder="1" applyAlignment="1">
      <alignment horizontal="left" vertical="top" wrapText="1"/>
    </xf>
    <xf numFmtId="0" fontId="24" fillId="0" borderId="0" xfId="106" applyNumberFormat="1" applyFont="1" applyFill="1" applyBorder="1" applyAlignment="1">
      <alignment horizontal="left" vertical="top" wrapText="1"/>
    </xf>
    <xf numFmtId="0" fontId="24" fillId="0" borderId="12" xfId="106" applyNumberFormat="1" applyFont="1" applyFill="1" applyBorder="1" applyAlignment="1">
      <alignment horizontal="left" vertical="top" wrapText="1"/>
    </xf>
    <xf numFmtId="0" fontId="24" fillId="0" borderId="13" xfId="106" applyNumberFormat="1" applyFont="1" applyFill="1" applyBorder="1" applyAlignment="1">
      <alignment horizontal="left" vertical="top" wrapText="1"/>
    </xf>
    <xf numFmtId="0" fontId="24" fillId="0" borderId="14" xfId="106" applyNumberFormat="1" applyFont="1" applyFill="1" applyBorder="1" applyAlignment="1">
      <alignment horizontal="left" vertical="top" wrapText="1"/>
    </xf>
    <xf numFmtId="0" fontId="24" fillId="0" borderId="15" xfId="106" applyNumberFormat="1" applyFont="1" applyFill="1" applyBorder="1" applyAlignment="1">
      <alignment horizontal="left" vertical="top" wrapText="1"/>
    </xf>
    <xf numFmtId="0" fontId="10" fillId="0" borderId="13" xfId="57" applyFont="1" applyBorder="1" applyAlignment="1">
      <alignment horizontal="center" vertical="center" wrapText="1"/>
    </xf>
    <xf numFmtId="0" fontId="10" fillId="0" borderId="24" xfId="57" applyFont="1" applyBorder="1" applyAlignment="1">
      <alignment horizontal="center" vertical="center" wrapText="1"/>
    </xf>
    <xf numFmtId="0" fontId="10" fillId="0" borderId="25" xfId="57" applyFont="1" applyBorder="1" applyAlignment="1">
      <alignment horizontal="center" vertical="center" wrapText="1"/>
    </xf>
    <xf numFmtId="16" fontId="24" fillId="0" borderId="8" xfId="2" applyNumberFormat="1" applyFont="1" applyBorder="1" applyAlignment="1">
      <alignment horizontal="center" vertical="center" textRotation="90" wrapText="1"/>
    </xf>
    <xf numFmtId="16" fontId="24" fillId="0" borderId="9" xfId="2" applyNumberFormat="1" applyFont="1" applyBorder="1" applyAlignment="1">
      <alignment horizontal="center" vertical="center" textRotation="90" wrapText="1"/>
    </xf>
    <xf numFmtId="16" fontId="24" fillId="0" borderId="11" xfId="2" applyNumberFormat="1" applyFont="1" applyBorder="1" applyAlignment="1">
      <alignment horizontal="center" vertical="center" textRotation="90" wrapText="1"/>
    </xf>
    <xf numFmtId="16" fontId="24" fillId="0" borderId="0" xfId="2" applyNumberFormat="1" applyFont="1" applyAlignment="1">
      <alignment horizontal="center" vertical="center" textRotation="90" wrapText="1"/>
    </xf>
    <xf numFmtId="16" fontId="24" fillId="0" borderId="13" xfId="2" applyNumberFormat="1" applyFont="1" applyBorder="1" applyAlignment="1">
      <alignment horizontal="center" vertical="center" textRotation="90" wrapText="1"/>
    </xf>
    <xf numFmtId="16" fontId="24" fillId="0" borderId="14" xfId="2" applyNumberFormat="1" applyFont="1" applyBorder="1" applyAlignment="1">
      <alignment horizontal="center" vertical="center" textRotation="90" wrapText="1"/>
    </xf>
    <xf numFmtId="0" fontId="24" fillId="0" borderId="8" xfId="106" applyNumberFormat="1" applyFont="1" applyFill="1" applyBorder="1" applyAlignment="1">
      <alignment horizontal="center" vertical="top" wrapText="1"/>
    </xf>
    <xf numFmtId="0" fontId="24" fillId="0" borderId="9" xfId="106" applyNumberFormat="1" applyFont="1" applyFill="1" applyBorder="1" applyAlignment="1">
      <alignment horizontal="center" vertical="top" wrapText="1"/>
    </xf>
    <xf numFmtId="0" fontId="24" fillId="0" borderId="10" xfId="106" applyNumberFormat="1" applyFont="1" applyFill="1" applyBorder="1" applyAlignment="1">
      <alignment horizontal="center" vertical="top" wrapText="1"/>
    </xf>
    <xf numFmtId="0" fontId="24" fillId="0" borderId="11" xfId="106" applyNumberFormat="1" applyFont="1" applyFill="1" applyBorder="1" applyAlignment="1">
      <alignment horizontal="center" vertical="top" wrapText="1"/>
    </xf>
    <xf numFmtId="0" fontId="24" fillId="0" borderId="0" xfId="106" applyNumberFormat="1" applyFont="1" applyFill="1" applyBorder="1" applyAlignment="1">
      <alignment horizontal="center" vertical="top" wrapText="1"/>
    </xf>
    <xf numFmtId="0" fontId="24" fillId="0" borderId="12" xfId="106" applyNumberFormat="1" applyFont="1" applyFill="1" applyBorder="1" applyAlignment="1">
      <alignment horizontal="center" vertical="top" wrapText="1"/>
    </xf>
    <xf numFmtId="0" fontId="24" fillId="0" borderId="13" xfId="106" applyNumberFormat="1" applyFont="1" applyFill="1" applyBorder="1" applyAlignment="1">
      <alignment horizontal="center" vertical="top" wrapText="1"/>
    </xf>
    <xf numFmtId="0" fontId="24" fillId="0" borderId="14" xfId="106" applyNumberFormat="1" applyFont="1" applyFill="1" applyBorder="1" applyAlignment="1">
      <alignment horizontal="center" vertical="top" wrapText="1"/>
    </xf>
    <xf numFmtId="0" fontId="24" fillId="0" borderId="15" xfId="106" applyNumberFormat="1" applyFont="1" applyFill="1" applyBorder="1" applyAlignment="1">
      <alignment horizontal="center" vertical="top" wrapText="1"/>
    </xf>
    <xf numFmtId="166" fontId="10" fillId="0" borderId="37" xfId="2" applyNumberFormat="1" applyFont="1" applyBorder="1" applyAlignment="1">
      <alignment horizontal="center" vertical="top"/>
    </xf>
    <xf numFmtId="166" fontId="10" fillId="0" borderId="3" xfId="2" applyNumberFormat="1" applyFont="1" applyBorder="1" applyAlignment="1">
      <alignment horizontal="center" vertical="top"/>
    </xf>
    <xf numFmtId="0" fontId="10" fillId="5" borderId="34" xfId="211" applyFont="1" applyFill="1" applyBorder="1" applyAlignment="1">
      <alignment horizontal="center" vertical="top" wrapText="1"/>
    </xf>
    <xf numFmtId="0" fontId="10" fillId="5" borderId="16" xfId="211" applyFont="1" applyFill="1" applyBorder="1" applyAlignment="1">
      <alignment horizontal="center" vertical="top" wrapText="1"/>
    </xf>
    <xf numFmtId="0" fontId="10" fillId="5" borderId="22" xfId="211" applyFont="1" applyFill="1" applyBorder="1" applyAlignment="1">
      <alignment horizontal="center" vertical="top" wrapText="1"/>
    </xf>
    <xf numFmtId="166" fontId="10" fillId="5" borderId="37" xfId="211" applyNumberFormat="1" applyFont="1" applyFill="1" applyBorder="1" applyAlignment="1">
      <alignment horizontal="center" vertical="top"/>
    </xf>
    <xf numFmtId="166" fontId="10" fillId="5" borderId="3" xfId="211" applyNumberFormat="1" applyFont="1" applyFill="1" applyBorder="1" applyAlignment="1">
      <alignment horizontal="center" vertical="top"/>
    </xf>
    <xf numFmtId="166" fontId="10" fillId="5" borderId="20" xfId="211" applyNumberFormat="1" applyFont="1" applyFill="1" applyBorder="1" applyAlignment="1">
      <alignment horizontal="center" vertical="top"/>
    </xf>
    <xf numFmtId="166" fontId="10" fillId="0" borderId="20" xfId="2" applyNumberFormat="1" applyFont="1" applyBorder="1" applyAlignment="1">
      <alignment horizontal="center" vertical="top"/>
    </xf>
    <xf numFmtId="0" fontId="10" fillId="0" borderId="34" xfId="2" applyFont="1" applyBorder="1" applyAlignment="1">
      <alignment horizontal="left" vertical="top" wrapText="1"/>
    </xf>
    <xf numFmtId="0" fontId="10" fillId="0" borderId="16" xfId="2" applyFont="1" applyBorder="1" applyAlignment="1">
      <alignment horizontal="left" vertical="top" wrapText="1"/>
    </xf>
    <xf numFmtId="0" fontId="10" fillId="0" borderId="22" xfId="2" applyFont="1" applyBorder="1" applyAlignment="1">
      <alignment horizontal="left" vertical="top" wrapText="1"/>
    </xf>
    <xf numFmtId="0" fontId="10" fillId="0" borderId="34" xfId="211" applyFont="1" applyBorder="1" applyAlignment="1">
      <alignment horizontal="left" vertical="top" wrapText="1"/>
    </xf>
    <xf numFmtId="0" fontId="23" fillId="0" borderId="8" xfId="57" applyFont="1" applyBorder="1" applyAlignment="1">
      <alignment horizontal="left" vertical="center" wrapText="1"/>
    </xf>
    <xf numFmtId="0" fontId="23" fillId="0" borderId="9" xfId="57" applyFont="1" applyBorder="1" applyAlignment="1">
      <alignment horizontal="left" vertical="center" wrapText="1"/>
    </xf>
    <xf numFmtId="0" fontId="23" fillId="0" borderId="10" xfId="57" applyFont="1" applyBorder="1" applyAlignment="1">
      <alignment horizontal="left" vertical="center" wrapText="1"/>
    </xf>
    <xf numFmtId="0" fontId="23" fillId="0" borderId="23" xfId="57" applyFont="1" applyBorder="1" applyAlignment="1">
      <alignment horizontal="left" vertical="center" wrapText="1"/>
    </xf>
    <xf numFmtId="0" fontId="23" fillId="0" borderId="24" xfId="57" applyFont="1" applyBorder="1" applyAlignment="1">
      <alignment horizontal="left" vertical="center" wrapText="1"/>
    </xf>
    <xf numFmtId="0" fontId="23" fillId="0" borderId="25" xfId="57" applyFont="1" applyBorder="1" applyAlignment="1">
      <alignment horizontal="left" vertical="center" wrapText="1"/>
    </xf>
    <xf numFmtId="0" fontId="10" fillId="5" borderId="23" xfId="57" applyFont="1" applyFill="1" applyBorder="1" applyAlignment="1">
      <alignment horizontal="left" vertical="center" wrapText="1"/>
    </xf>
    <xf numFmtId="0" fontId="10" fillId="5" borderId="24" xfId="57" applyFont="1" applyFill="1" applyBorder="1" applyAlignment="1">
      <alignment horizontal="left" vertical="center" wrapText="1"/>
    </xf>
    <xf numFmtId="0" fontId="10" fillId="5" borderId="25" xfId="57" applyFont="1" applyFill="1" applyBorder="1" applyAlignment="1">
      <alignment horizontal="left" vertical="center" wrapText="1"/>
    </xf>
    <xf numFmtId="0" fontId="24" fillId="5" borderId="8" xfId="106" applyNumberFormat="1" applyFont="1" applyFill="1" applyBorder="1" applyAlignment="1">
      <alignment horizontal="center" vertical="top" wrapText="1"/>
    </xf>
    <xf numFmtId="0" fontId="24" fillId="5" borderId="9" xfId="106" applyNumberFormat="1" applyFont="1" applyFill="1" applyBorder="1" applyAlignment="1">
      <alignment horizontal="center" vertical="top" wrapText="1"/>
    </xf>
    <xf numFmtId="0" fontId="24" fillId="5" borderId="10" xfId="106" applyNumberFormat="1" applyFont="1" applyFill="1" applyBorder="1" applyAlignment="1">
      <alignment horizontal="center" vertical="top" wrapText="1"/>
    </xf>
    <xf numFmtId="0" fontId="24" fillId="5" borderId="11" xfId="106" applyNumberFormat="1" applyFont="1" applyFill="1" applyBorder="1" applyAlignment="1">
      <alignment horizontal="center" vertical="top" wrapText="1"/>
    </xf>
    <xf numFmtId="0" fontId="24" fillId="5" borderId="0" xfId="106" applyNumberFormat="1" applyFont="1" applyFill="1" applyBorder="1" applyAlignment="1">
      <alignment horizontal="center" vertical="top" wrapText="1"/>
    </xf>
    <xf numFmtId="0" fontId="24" fillId="5" borderId="12" xfId="106" applyNumberFormat="1" applyFont="1" applyFill="1" applyBorder="1" applyAlignment="1">
      <alignment horizontal="center" vertical="top" wrapText="1"/>
    </xf>
    <xf numFmtId="0" fontId="24" fillId="5" borderId="13" xfId="106" applyNumberFormat="1" applyFont="1" applyFill="1" applyBorder="1" applyAlignment="1">
      <alignment horizontal="center" vertical="top" wrapText="1"/>
    </xf>
    <xf numFmtId="0" fontId="24" fillId="5" borderId="14" xfId="106" applyNumberFormat="1" applyFont="1" applyFill="1" applyBorder="1" applyAlignment="1">
      <alignment horizontal="center" vertical="top" wrapText="1"/>
    </xf>
    <xf numFmtId="0" fontId="24" fillId="5" borderId="15" xfId="106" applyNumberFormat="1" applyFont="1" applyFill="1" applyBorder="1" applyAlignment="1">
      <alignment horizontal="center" vertical="top" wrapText="1"/>
    </xf>
    <xf numFmtId="0" fontId="26" fillId="0" borderId="11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12" xfId="0" applyFont="1" applyBorder="1" applyAlignment="1">
      <alignment horizontal="center"/>
    </xf>
    <xf numFmtId="0" fontId="10" fillId="5" borderId="23" xfId="211" applyFont="1" applyFill="1" applyBorder="1" applyAlignment="1">
      <alignment horizontal="left" vertical="top" wrapText="1"/>
    </xf>
    <xf numFmtId="0" fontId="10" fillId="5" borderId="24" xfId="211" applyFont="1" applyFill="1" applyBorder="1" applyAlignment="1">
      <alignment horizontal="left" vertical="top" wrapText="1"/>
    </xf>
    <xf numFmtId="0" fontId="10" fillId="5" borderId="25" xfId="211" applyFont="1" applyFill="1" applyBorder="1" applyAlignment="1">
      <alignment horizontal="left" vertical="top" wrapText="1"/>
    </xf>
    <xf numFmtId="0" fontId="23" fillId="0" borderId="32" xfId="57" applyFont="1" applyBorder="1" applyAlignment="1">
      <alignment horizontal="left" vertical="center" wrapText="1"/>
    </xf>
    <xf numFmtId="0" fontId="23" fillId="0" borderId="33" xfId="57" applyFont="1" applyBorder="1" applyAlignment="1">
      <alignment horizontal="left" vertical="center" wrapText="1"/>
    </xf>
    <xf numFmtId="0" fontId="23" fillId="0" borderId="5" xfId="57" applyFont="1" applyBorder="1" applyAlignment="1">
      <alignment horizontal="left" vertical="center" wrapText="1"/>
    </xf>
    <xf numFmtId="16" fontId="24" fillId="0" borderId="10" xfId="2" applyNumberFormat="1" applyFont="1" applyBorder="1" applyAlignment="1">
      <alignment horizontal="center" vertical="center" textRotation="90" wrapText="1"/>
    </xf>
    <xf numFmtId="16" fontId="24" fillId="0" borderId="12" xfId="2" applyNumberFormat="1" applyFont="1" applyBorder="1" applyAlignment="1">
      <alignment horizontal="center" vertical="center" textRotation="90" wrapText="1"/>
    </xf>
    <xf numFmtId="16" fontId="24" fillId="0" borderId="15" xfId="2" applyNumberFormat="1" applyFont="1" applyBorder="1" applyAlignment="1">
      <alignment horizontal="center" vertical="center" textRotation="90" wrapText="1"/>
    </xf>
    <xf numFmtId="0" fontId="23" fillId="5" borderId="37" xfId="211" applyFont="1" applyFill="1" applyBorder="1" applyAlignment="1">
      <alignment horizontal="center" vertical="top" wrapText="1"/>
    </xf>
    <xf numFmtId="0" fontId="23" fillId="5" borderId="3" xfId="211" applyFont="1" applyFill="1" applyBorder="1" applyAlignment="1">
      <alignment horizontal="center" vertical="top" wrapText="1"/>
    </xf>
    <xf numFmtId="0" fontId="23" fillId="5" borderId="20" xfId="211" applyFont="1" applyFill="1" applyBorder="1" applyAlignment="1">
      <alignment horizontal="center" vertical="top" wrapText="1"/>
    </xf>
    <xf numFmtId="0" fontId="10" fillId="0" borderId="23" xfId="57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3" fillId="0" borderId="0" xfId="0" applyFont="1" applyAlignment="1">
      <alignment horizontal="center" vertical="top" wrapText="1"/>
    </xf>
    <xf numFmtId="0" fontId="10" fillId="0" borderId="27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1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24" fillId="0" borderId="28" xfId="57" applyFont="1" applyBorder="1" applyAlignment="1">
      <alignment horizontal="center" vertical="center" wrapText="1"/>
    </xf>
    <xf numFmtId="0" fontId="24" fillId="0" borderId="29" xfId="57" applyFont="1" applyBorder="1" applyAlignment="1">
      <alignment horizontal="center" vertical="center" wrapText="1"/>
    </xf>
    <xf numFmtId="0" fontId="24" fillId="0" borderId="30" xfId="57" applyFont="1" applyBorder="1" applyAlignment="1">
      <alignment horizontal="center" vertical="center" wrapText="1"/>
    </xf>
    <xf numFmtId="0" fontId="24" fillId="5" borderId="8" xfId="106" applyNumberFormat="1" applyFont="1" applyFill="1" applyBorder="1" applyAlignment="1">
      <alignment horizontal="left" vertical="top" wrapText="1"/>
    </xf>
    <xf numFmtId="0" fontId="24" fillId="5" borderId="9" xfId="106" applyNumberFormat="1" applyFont="1" applyFill="1" applyBorder="1" applyAlignment="1">
      <alignment horizontal="left" vertical="top" wrapText="1"/>
    </xf>
    <xf numFmtId="0" fontId="24" fillId="5" borderId="10" xfId="106" applyNumberFormat="1" applyFont="1" applyFill="1" applyBorder="1" applyAlignment="1">
      <alignment horizontal="left" vertical="top" wrapText="1"/>
    </xf>
    <xf numFmtId="0" fontId="24" fillId="5" borderId="11" xfId="106" applyNumberFormat="1" applyFont="1" applyFill="1" applyBorder="1" applyAlignment="1">
      <alignment horizontal="left" vertical="top" wrapText="1"/>
    </xf>
    <xf numFmtId="0" fontId="24" fillId="5" borderId="0" xfId="106" applyNumberFormat="1" applyFont="1" applyFill="1" applyBorder="1" applyAlignment="1">
      <alignment horizontal="left" vertical="top" wrapText="1"/>
    </xf>
    <xf numFmtId="0" fontId="24" fillId="5" borderId="12" xfId="106" applyNumberFormat="1" applyFont="1" applyFill="1" applyBorder="1" applyAlignment="1">
      <alignment horizontal="left" vertical="top" wrapText="1"/>
    </xf>
    <xf numFmtId="0" fontId="24" fillId="5" borderId="13" xfId="106" applyNumberFormat="1" applyFont="1" applyFill="1" applyBorder="1" applyAlignment="1">
      <alignment horizontal="left" vertical="top" wrapText="1"/>
    </xf>
    <xf numFmtId="0" fontId="24" fillId="5" borderId="14" xfId="106" applyNumberFormat="1" applyFont="1" applyFill="1" applyBorder="1" applyAlignment="1">
      <alignment horizontal="left" vertical="top" wrapText="1"/>
    </xf>
    <xf numFmtId="0" fontId="24" fillId="5" borderId="15" xfId="106" applyNumberFormat="1" applyFont="1" applyFill="1" applyBorder="1" applyAlignment="1">
      <alignment horizontal="left" vertical="top" wrapText="1"/>
    </xf>
    <xf numFmtId="0" fontId="10" fillId="0" borderId="26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28" xfId="2" applyFont="1" applyBorder="1" applyAlignment="1">
      <alignment horizontal="center" vertical="center" wrapText="1"/>
    </xf>
    <xf numFmtId="0" fontId="10" fillId="0" borderId="29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  <xf numFmtId="0" fontId="10" fillId="0" borderId="36" xfId="2" applyFont="1" applyBorder="1" applyAlignment="1">
      <alignment horizontal="center" vertical="top" wrapText="1"/>
    </xf>
    <xf numFmtId="0" fontId="10" fillId="0" borderId="18" xfId="2" applyFont="1" applyBorder="1" applyAlignment="1">
      <alignment horizontal="center" vertical="top" wrapText="1"/>
    </xf>
    <xf numFmtId="0" fontId="10" fillId="0" borderId="19" xfId="2" applyFont="1" applyBorder="1" applyAlignment="1">
      <alignment horizontal="center" vertical="top" wrapText="1"/>
    </xf>
    <xf numFmtId="0" fontId="24" fillId="0" borderId="27" xfId="2" applyFont="1" applyBorder="1" applyAlignment="1">
      <alignment horizontal="center" vertical="center"/>
    </xf>
    <xf numFmtId="0" fontId="23" fillId="5" borderId="37" xfId="2" applyFont="1" applyFill="1" applyBorder="1" applyAlignment="1">
      <alignment horizontal="center" vertical="top" wrapText="1"/>
    </xf>
    <xf numFmtId="0" fontId="23" fillId="5" borderId="3" xfId="2" applyFont="1" applyFill="1" applyBorder="1" applyAlignment="1">
      <alignment horizontal="center" vertical="top" wrapText="1"/>
    </xf>
    <xf numFmtId="0" fontId="23" fillId="5" borderId="20" xfId="2" applyFont="1" applyFill="1" applyBorder="1" applyAlignment="1">
      <alignment horizontal="center" vertical="top" wrapText="1"/>
    </xf>
    <xf numFmtId="0" fontId="23" fillId="0" borderId="37" xfId="2" applyFont="1" applyBorder="1" applyAlignment="1">
      <alignment horizontal="center" vertical="top" wrapText="1"/>
    </xf>
    <xf numFmtId="0" fontId="23" fillId="0" borderId="3" xfId="2" applyFont="1" applyBorder="1" applyAlignment="1">
      <alignment horizontal="center" vertical="top" wrapText="1"/>
    </xf>
    <xf numFmtId="0" fontId="23" fillId="0" borderId="20" xfId="2" applyFont="1" applyBorder="1" applyAlignment="1">
      <alignment horizontal="center" vertical="top" wrapText="1"/>
    </xf>
    <xf numFmtId="0" fontId="23" fillId="0" borderId="36" xfId="211" applyFont="1" applyBorder="1" applyAlignment="1">
      <alignment horizontal="center" vertical="top" wrapText="1"/>
    </xf>
    <xf numFmtId="0" fontId="23" fillId="0" borderId="18" xfId="211" applyFont="1" applyBorder="1" applyAlignment="1">
      <alignment horizontal="center" vertical="top" wrapText="1"/>
    </xf>
    <xf numFmtId="0" fontId="23" fillId="0" borderId="19" xfId="211" applyFont="1" applyBorder="1" applyAlignment="1">
      <alignment horizontal="center" vertical="top" wrapText="1"/>
    </xf>
    <xf numFmtId="0" fontId="23" fillId="0" borderId="37" xfId="2" applyFont="1" applyBorder="1" applyAlignment="1">
      <alignment horizontal="left" vertical="top" wrapText="1"/>
    </xf>
    <xf numFmtId="0" fontId="23" fillId="0" borderId="3" xfId="2" applyFont="1" applyBorder="1" applyAlignment="1">
      <alignment horizontal="left" vertical="top" wrapText="1"/>
    </xf>
    <xf numFmtId="0" fontId="23" fillId="0" borderId="20" xfId="2" applyFont="1" applyBorder="1" applyAlignment="1">
      <alignment horizontal="left" vertical="top" wrapText="1"/>
    </xf>
    <xf numFmtId="0" fontId="10" fillId="0" borderId="36" xfId="0" applyFont="1" applyBorder="1" applyAlignment="1">
      <alignment horizontal="center" vertical="top"/>
    </xf>
    <xf numFmtId="0" fontId="10" fillId="0" borderId="18" xfId="0" applyFont="1" applyBorder="1" applyAlignment="1">
      <alignment horizontal="center" vertical="top"/>
    </xf>
    <xf numFmtId="0" fontId="10" fillId="0" borderId="19" xfId="0" applyFont="1" applyBorder="1" applyAlignment="1">
      <alignment horizontal="center" vertical="top"/>
    </xf>
    <xf numFmtId="0" fontId="28" fillId="0" borderId="37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center" vertical="top" wrapText="1"/>
    </xf>
    <xf numFmtId="0" fontId="10" fillId="0" borderId="41" xfId="211" applyFont="1" applyBorder="1" applyAlignment="1">
      <alignment horizontal="center" vertical="top" wrapText="1"/>
    </xf>
    <xf numFmtId="0" fontId="10" fillId="0" borderId="42" xfId="211" applyFont="1" applyBorder="1" applyAlignment="1">
      <alignment horizontal="center" vertical="top" wrapText="1"/>
    </xf>
    <xf numFmtId="0" fontId="10" fillId="0" borderId="43" xfId="211" applyFont="1" applyBorder="1" applyAlignment="1">
      <alignment horizontal="center" vertical="top" wrapText="1"/>
    </xf>
    <xf numFmtId="166" fontId="23" fillId="5" borderId="37" xfId="211" applyNumberFormat="1" applyFont="1" applyFill="1" applyBorder="1" applyAlignment="1">
      <alignment horizontal="center" vertical="top"/>
    </xf>
    <xf numFmtId="166" fontId="23" fillId="5" borderId="3" xfId="211" applyNumberFormat="1" applyFont="1" applyFill="1" applyBorder="1" applyAlignment="1">
      <alignment horizontal="center" vertical="top"/>
    </xf>
    <xf numFmtId="0" fontId="10" fillId="5" borderId="34" xfId="211" applyFont="1" applyFill="1" applyBorder="1" applyAlignment="1">
      <alignment horizontal="left" vertical="top" wrapText="1"/>
    </xf>
    <xf numFmtId="0" fontId="10" fillId="5" borderId="16" xfId="211" applyFont="1" applyFill="1" applyBorder="1" applyAlignment="1">
      <alignment horizontal="left" vertical="top" wrapText="1"/>
    </xf>
    <xf numFmtId="166" fontId="10" fillId="0" borderId="37" xfId="211" applyNumberFormat="1" applyFont="1" applyBorder="1" applyAlignment="1">
      <alignment horizontal="center" vertical="top"/>
    </xf>
    <xf numFmtId="0" fontId="23" fillId="5" borderId="8" xfId="57" applyFont="1" applyFill="1" applyBorder="1" applyAlignment="1">
      <alignment horizontal="left" vertical="center" wrapText="1"/>
    </xf>
    <xf numFmtId="0" fontId="23" fillId="5" borderId="9" xfId="57" applyFont="1" applyFill="1" applyBorder="1" applyAlignment="1">
      <alignment horizontal="left" vertical="center" wrapText="1"/>
    </xf>
    <xf numFmtId="0" fontId="23" fillId="5" borderId="10" xfId="57" applyFont="1" applyFill="1" applyBorder="1" applyAlignment="1">
      <alignment horizontal="left" vertical="center" wrapText="1"/>
    </xf>
    <xf numFmtId="0" fontId="24" fillId="5" borderId="8" xfId="211" applyFont="1" applyFill="1" applyBorder="1" applyAlignment="1">
      <alignment horizontal="center" vertical="center" textRotation="90" wrapText="1"/>
    </xf>
    <xf numFmtId="0" fontId="24" fillId="5" borderId="9" xfId="211" applyFont="1" applyFill="1" applyBorder="1" applyAlignment="1">
      <alignment horizontal="center" vertical="center" textRotation="90" wrapText="1"/>
    </xf>
    <xf numFmtId="0" fontId="24" fillId="5" borderId="11" xfId="211" applyFont="1" applyFill="1" applyBorder="1" applyAlignment="1">
      <alignment horizontal="center" vertical="center" textRotation="90" wrapText="1"/>
    </xf>
    <xf numFmtId="0" fontId="24" fillId="5" borderId="0" xfId="211" applyFont="1" applyFill="1" applyAlignment="1">
      <alignment horizontal="center" vertical="center" textRotation="90" wrapText="1"/>
    </xf>
    <xf numFmtId="0" fontId="23" fillId="0" borderId="37" xfId="503" applyFont="1" applyBorder="1" applyAlignment="1">
      <alignment horizontal="center" vertical="top" wrapText="1"/>
    </xf>
    <xf numFmtId="0" fontId="23" fillId="0" borderId="3" xfId="503" applyFont="1" applyBorder="1" applyAlignment="1">
      <alignment horizontal="center" vertical="top" wrapText="1"/>
    </xf>
    <xf numFmtId="0" fontId="23" fillId="0" borderId="20" xfId="503" applyFont="1" applyBorder="1" applyAlignment="1">
      <alignment horizontal="center" vertical="top" wrapText="1"/>
    </xf>
    <xf numFmtId="0" fontId="23" fillId="0" borderId="2" xfId="57" applyFont="1" applyBorder="1" applyAlignment="1">
      <alignment horizontal="left" vertical="center" wrapText="1"/>
    </xf>
    <xf numFmtId="0" fontId="10" fillId="0" borderId="2" xfId="503" applyFont="1" applyBorder="1" applyAlignment="1">
      <alignment horizontal="left" vertical="top" wrapText="1"/>
    </xf>
    <xf numFmtId="166" fontId="10" fillId="0" borderId="2" xfId="503" applyNumberFormat="1" applyFont="1" applyBorder="1" applyAlignment="1">
      <alignment horizontal="center" vertical="top"/>
    </xf>
    <xf numFmtId="0" fontId="10" fillId="0" borderId="0" xfId="0" applyFont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3" fillId="2" borderId="32" xfId="2" applyFont="1" applyFill="1" applyBorder="1" applyAlignment="1">
      <alignment horizontal="center" vertical="center"/>
    </xf>
    <xf numFmtId="0" fontId="3" fillId="2" borderId="33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0" borderId="3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165" fontId="3" fillId="0" borderId="1" xfId="106" applyNumberFormat="1" applyFont="1" applyFill="1" applyBorder="1" applyAlignment="1">
      <alignment horizontal="center" vertical="center" wrapText="1"/>
    </xf>
    <xf numFmtId="165" fontId="3" fillId="0" borderId="3" xfId="106" applyNumberFormat="1" applyFont="1" applyFill="1" applyBorder="1" applyAlignment="1">
      <alignment horizontal="center" vertical="center" wrapText="1"/>
    </xf>
    <xf numFmtId="165" fontId="3" fillId="0" borderId="4" xfId="106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166" fontId="6" fillId="0" borderId="1" xfId="2" applyNumberFormat="1" applyFont="1" applyBorder="1" applyAlignment="1">
      <alignment horizontal="left" vertical="top" wrapText="1"/>
    </xf>
    <xf numFmtId="166" fontId="6" fillId="0" borderId="3" xfId="2" applyNumberFormat="1" applyFont="1" applyBorder="1" applyAlignment="1">
      <alignment horizontal="left" vertical="top" wrapText="1"/>
    </xf>
    <xf numFmtId="166" fontId="6" fillId="0" borderId="4" xfId="2" applyNumberFormat="1" applyFont="1" applyBorder="1" applyAlignment="1">
      <alignment horizontal="left" vertical="top" wrapText="1"/>
    </xf>
    <xf numFmtId="0" fontId="3" fillId="0" borderId="1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</cellXfs>
  <cellStyles count="697">
    <cellStyle name="xl75" xfId="405" xr:uid="{00000000-0005-0000-0000-000000000000}"/>
    <cellStyle name="Обычный" xfId="0" builtinId="0"/>
    <cellStyle name="Обычный 2" xfId="1" xr:uid="{00000000-0005-0000-0000-000002000000}"/>
    <cellStyle name="Обычный 2 2" xfId="2" xr:uid="{00000000-0005-0000-0000-000003000000}"/>
    <cellStyle name="Обычный 2 2 10" xfId="3" xr:uid="{00000000-0005-0000-0000-000004000000}"/>
    <cellStyle name="Обычный 2 2 10 2" xfId="211" xr:uid="{00000000-0005-0000-0000-000005000000}"/>
    <cellStyle name="Обычный 2 2 10 3" xfId="308" xr:uid="{00000000-0005-0000-0000-000006000000}"/>
    <cellStyle name="Обычный 2 2 10 4" xfId="407" xr:uid="{00000000-0005-0000-0000-000007000000}"/>
    <cellStyle name="Обычный 2 2 10 5" xfId="504" xr:uid="{00000000-0005-0000-0000-000008000000}"/>
    <cellStyle name="Обычный 2 2 10 6" xfId="601" xr:uid="{00000000-0005-0000-0000-000009000000}"/>
    <cellStyle name="Обычный 2 2 10 7" xfId="114" xr:uid="{00000000-0005-0000-0000-00000A000000}"/>
    <cellStyle name="Обычный 2 2 11" xfId="4" xr:uid="{00000000-0005-0000-0000-00000B000000}"/>
    <cellStyle name="Обычный 2 2 11 2" xfId="212" xr:uid="{00000000-0005-0000-0000-00000C000000}"/>
    <cellStyle name="Обычный 2 2 11 3" xfId="309" xr:uid="{00000000-0005-0000-0000-00000D000000}"/>
    <cellStyle name="Обычный 2 2 11 4" xfId="408" xr:uid="{00000000-0005-0000-0000-00000E000000}"/>
    <cellStyle name="Обычный 2 2 11 5" xfId="505" xr:uid="{00000000-0005-0000-0000-00000F000000}"/>
    <cellStyle name="Обычный 2 2 11 6" xfId="602" xr:uid="{00000000-0005-0000-0000-000010000000}"/>
    <cellStyle name="Обычный 2 2 11 7" xfId="115" xr:uid="{00000000-0005-0000-0000-000011000000}"/>
    <cellStyle name="Обычный 2 2 12" xfId="210" xr:uid="{00000000-0005-0000-0000-000012000000}"/>
    <cellStyle name="Обычный 2 2 13" xfId="307" xr:uid="{00000000-0005-0000-0000-000013000000}"/>
    <cellStyle name="Обычный 2 2 14" xfId="404" xr:uid="{00000000-0005-0000-0000-000014000000}"/>
    <cellStyle name="Обычный 2 2 15" xfId="406" xr:uid="{00000000-0005-0000-0000-000015000000}"/>
    <cellStyle name="Обычный 2 2 16" xfId="503" xr:uid="{00000000-0005-0000-0000-000016000000}"/>
    <cellStyle name="Обычный 2 2 17" xfId="600" xr:uid="{00000000-0005-0000-0000-000017000000}"/>
    <cellStyle name="Обычный 2 2 18" xfId="113" xr:uid="{00000000-0005-0000-0000-000018000000}"/>
    <cellStyle name="Обычный 2 2 2" xfId="5" xr:uid="{00000000-0005-0000-0000-000019000000}"/>
    <cellStyle name="Обычный 2 2 2 10" xfId="409" xr:uid="{00000000-0005-0000-0000-00001A000000}"/>
    <cellStyle name="Обычный 2 2 2 11" xfId="506" xr:uid="{00000000-0005-0000-0000-00001B000000}"/>
    <cellStyle name="Обычный 2 2 2 12" xfId="603" xr:uid="{00000000-0005-0000-0000-00001C000000}"/>
    <cellStyle name="Обычный 2 2 2 13" xfId="116" xr:uid="{00000000-0005-0000-0000-00001D000000}"/>
    <cellStyle name="Обычный 2 2 2 2" xfId="6" xr:uid="{00000000-0005-0000-0000-00001E000000}"/>
    <cellStyle name="Обычный 2 2 2 2 10" xfId="507" xr:uid="{00000000-0005-0000-0000-00001F000000}"/>
    <cellStyle name="Обычный 2 2 2 2 11" xfId="604" xr:uid="{00000000-0005-0000-0000-000020000000}"/>
    <cellStyle name="Обычный 2 2 2 2 12" xfId="117" xr:uid="{00000000-0005-0000-0000-000021000000}"/>
    <cellStyle name="Обычный 2 2 2 2 2" xfId="7" xr:uid="{00000000-0005-0000-0000-000022000000}"/>
    <cellStyle name="Обычный 2 2 2 2 2 2" xfId="215" xr:uid="{00000000-0005-0000-0000-000023000000}"/>
    <cellStyle name="Обычный 2 2 2 2 2 3" xfId="312" xr:uid="{00000000-0005-0000-0000-000024000000}"/>
    <cellStyle name="Обычный 2 2 2 2 2 4" xfId="411" xr:uid="{00000000-0005-0000-0000-000025000000}"/>
    <cellStyle name="Обычный 2 2 2 2 2 5" xfId="508" xr:uid="{00000000-0005-0000-0000-000026000000}"/>
    <cellStyle name="Обычный 2 2 2 2 2 6" xfId="605" xr:uid="{00000000-0005-0000-0000-000027000000}"/>
    <cellStyle name="Обычный 2 2 2 2 2 7" xfId="118" xr:uid="{00000000-0005-0000-0000-000028000000}"/>
    <cellStyle name="Обычный 2 2 2 2 3" xfId="8" xr:uid="{00000000-0005-0000-0000-000029000000}"/>
    <cellStyle name="Обычный 2 2 2 2 3 2" xfId="216" xr:uid="{00000000-0005-0000-0000-00002A000000}"/>
    <cellStyle name="Обычный 2 2 2 2 3 3" xfId="313" xr:uid="{00000000-0005-0000-0000-00002B000000}"/>
    <cellStyle name="Обычный 2 2 2 2 3 4" xfId="412" xr:uid="{00000000-0005-0000-0000-00002C000000}"/>
    <cellStyle name="Обычный 2 2 2 2 3 5" xfId="509" xr:uid="{00000000-0005-0000-0000-00002D000000}"/>
    <cellStyle name="Обычный 2 2 2 2 3 6" xfId="606" xr:uid="{00000000-0005-0000-0000-00002E000000}"/>
    <cellStyle name="Обычный 2 2 2 2 3 7" xfId="119" xr:uid="{00000000-0005-0000-0000-00002F000000}"/>
    <cellStyle name="Обычный 2 2 2 2 4" xfId="9" xr:uid="{00000000-0005-0000-0000-000030000000}"/>
    <cellStyle name="Обычный 2 2 2 2 4 2" xfId="217" xr:uid="{00000000-0005-0000-0000-000031000000}"/>
    <cellStyle name="Обычный 2 2 2 2 4 3" xfId="314" xr:uid="{00000000-0005-0000-0000-000032000000}"/>
    <cellStyle name="Обычный 2 2 2 2 4 4" xfId="413" xr:uid="{00000000-0005-0000-0000-000033000000}"/>
    <cellStyle name="Обычный 2 2 2 2 4 5" xfId="510" xr:uid="{00000000-0005-0000-0000-000034000000}"/>
    <cellStyle name="Обычный 2 2 2 2 4 6" xfId="607" xr:uid="{00000000-0005-0000-0000-000035000000}"/>
    <cellStyle name="Обычный 2 2 2 2 4 7" xfId="120" xr:uid="{00000000-0005-0000-0000-000036000000}"/>
    <cellStyle name="Обычный 2 2 2 2 5" xfId="10" xr:uid="{00000000-0005-0000-0000-000037000000}"/>
    <cellStyle name="Обычный 2 2 2 2 5 2" xfId="218" xr:uid="{00000000-0005-0000-0000-000038000000}"/>
    <cellStyle name="Обычный 2 2 2 2 5 3" xfId="315" xr:uid="{00000000-0005-0000-0000-000039000000}"/>
    <cellStyle name="Обычный 2 2 2 2 5 4" xfId="414" xr:uid="{00000000-0005-0000-0000-00003A000000}"/>
    <cellStyle name="Обычный 2 2 2 2 5 5" xfId="511" xr:uid="{00000000-0005-0000-0000-00003B000000}"/>
    <cellStyle name="Обычный 2 2 2 2 5 6" xfId="608" xr:uid="{00000000-0005-0000-0000-00003C000000}"/>
    <cellStyle name="Обычный 2 2 2 2 5 7" xfId="121" xr:uid="{00000000-0005-0000-0000-00003D000000}"/>
    <cellStyle name="Обычный 2 2 2 2 6" xfId="11" xr:uid="{00000000-0005-0000-0000-00003E000000}"/>
    <cellStyle name="Обычный 2 2 2 2 6 2" xfId="219" xr:uid="{00000000-0005-0000-0000-00003F000000}"/>
    <cellStyle name="Обычный 2 2 2 2 6 3" xfId="316" xr:uid="{00000000-0005-0000-0000-000040000000}"/>
    <cellStyle name="Обычный 2 2 2 2 6 4" xfId="415" xr:uid="{00000000-0005-0000-0000-000041000000}"/>
    <cellStyle name="Обычный 2 2 2 2 6 5" xfId="512" xr:uid="{00000000-0005-0000-0000-000042000000}"/>
    <cellStyle name="Обычный 2 2 2 2 6 6" xfId="609" xr:uid="{00000000-0005-0000-0000-000043000000}"/>
    <cellStyle name="Обычный 2 2 2 2 6 7" xfId="122" xr:uid="{00000000-0005-0000-0000-000044000000}"/>
    <cellStyle name="Обычный 2 2 2 2 7" xfId="214" xr:uid="{00000000-0005-0000-0000-000045000000}"/>
    <cellStyle name="Обычный 2 2 2 2 8" xfId="311" xr:uid="{00000000-0005-0000-0000-000046000000}"/>
    <cellStyle name="Обычный 2 2 2 2 9" xfId="410" xr:uid="{00000000-0005-0000-0000-000047000000}"/>
    <cellStyle name="Обычный 2 2 2 3" xfId="12" xr:uid="{00000000-0005-0000-0000-000048000000}"/>
    <cellStyle name="Обычный 2 2 2 3 2" xfId="220" xr:uid="{00000000-0005-0000-0000-000049000000}"/>
    <cellStyle name="Обычный 2 2 2 3 3" xfId="317" xr:uid="{00000000-0005-0000-0000-00004A000000}"/>
    <cellStyle name="Обычный 2 2 2 3 4" xfId="416" xr:uid="{00000000-0005-0000-0000-00004B000000}"/>
    <cellStyle name="Обычный 2 2 2 3 5" xfId="513" xr:uid="{00000000-0005-0000-0000-00004C000000}"/>
    <cellStyle name="Обычный 2 2 2 3 6" xfId="610" xr:uid="{00000000-0005-0000-0000-00004D000000}"/>
    <cellStyle name="Обычный 2 2 2 3 7" xfId="123" xr:uid="{00000000-0005-0000-0000-00004E000000}"/>
    <cellStyle name="Обычный 2 2 2 4" xfId="13" xr:uid="{00000000-0005-0000-0000-00004F000000}"/>
    <cellStyle name="Обычный 2 2 2 4 2" xfId="221" xr:uid="{00000000-0005-0000-0000-000050000000}"/>
    <cellStyle name="Обычный 2 2 2 4 3" xfId="318" xr:uid="{00000000-0005-0000-0000-000051000000}"/>
    <cellStyle name="Обычный 2 2 2 4 4" xfId="417" xr:uid="{00000000-0005-0000-0000-000052000000}"/>
    <cellStyle name="Обычный 2 2 2 4 5" xfId="514" xr:uid="{00000000-0005-0000-0000-000053000000}"/>
    <cellStyle name="Обычный 2 2 2 4 6" xfId="611" xr:uid="{00000000-0005-0000-0000-000054000000}"/>
    <cellStyle name="Обычный 2 2 2 4 7" xfId="124" xr:uid="{00000000-0005-0000-0000-000055000000}"/>
    <cellStyle name="Обычный 2 2 2 5" xfId="14" xr:uid="{00000000-0005-0000-0000-000056000000}"/>
    <cellStyle name="Обычный 2 2 2 5 2" xfId="222" xr:uid="{00000000-0005-0000-0000-000057000000}"/>
    <cellStyle name="Обычный 2 2 2 5 3" xfId="319" xr:uid="{00000000-0005-0000-0000-000058000000}"/>
    <cellStyle name="Обычный 2 2 2 5 4" xfId="418" xr:uid="{00000000-0005-0000-0000-000059000000}"/>
    <cellStyle name="Обычный 2 2 2 5 5" xfId="515" xr:uid="{00000000-0005-0000-0000-00005A000000}"/>
    <cellStyle name="Обычный 2 2 2 5 6" xfId="612" xr:uid="{00000000-0005-0000-0000-00005B000000}"/>
    <cellStyle name="Обычный 2 2 2 5 7" xfId="125" xr:uid="{00000000-0005-0000-0000-00005C000000}"/>
    <cellStyle name="Обычный 2 2 2 6" xfId="15" xr:uid="{00000000-0005-0000-0000-00005D000000}"/>
    <cellStyle name="Обычный 2 2 2 6 2" xfId="223" xr:uid="{00000000-0005-0000-0000-00005E000000}"/>
    <cellStyle name="Обычный 2 2 2 6 3" xfId="320" xr:uid="{00000000-0005-0000-0000-00005F000000}"/>
    <cellStyle name="Обычный 2 2 2 6 4" xfId="419" xr:uid="{00000000-0005-0000-0000-000060000000}"/>
    <cellStyle name="Обычный 2 2 2 6 5" xfId="516" xr:uid="{00000000-0005-0000-0000-000061000000}"/>
    <cellStyle name="Обычный 2 2 2 6 6" xfId="613" xr:uid="{00000000-0005-0000-0000-000062000000}"/>
    <cellStyle name="Обычный 2 2 2 6 7" xfId="126" xr:uid="{00000000-0005-0000-0000-000063000000}"/>
    <cellStyle name="Обычный 2 2 2 7" xfId="16" xr:uid="{00000000-0005-0000-0000-000064000000}"/>
    <cellStyle name="Обычный 2 2 2 7 2" xfId="224" xr:uid="{00000000-0005-0000-0000-000065000000}"/>
    <cellStyle name="Обычный 2 2 2 7 3" xfId="321" xr:uid="{00000000-0005-0000-0000-000066000000}"/>
    <cellStyle name="Обычный 2 2 2 7 4" xfId="420" xr:uid="{00000000-0005-0000-0000-000067000000}"/>
    <cellStyle name="Обычный 2 2 2 7 5" xfId="517" xr:uid="{00000000-0005-0000-0000-000068000000}"/>
    <cellStyle name="Обычный 2 2 2 7 6" xfId="614" xr:uid="{00000000-0005-0000-0000-000069000000}"/>
    <cellStyle name="Обычный 2 2 2 7 7" xfId="127" xr:uid="{00000000-0005-0000-0000-00006A000000}"/>
    <cellStyle name="Обычный 2 2 2 8" xfId="213" xr:uid="{00000000-0005-0000-0000-00006B000000}"/>
    <cellStyle name="Обычный 2 2 2 9" xfId="310" xr:uid="{00000000-0005-0000-0000-00006C000000}"/>
    <cellStyle name="Обычный 2 2 3" xfId="17" xr:uid="{00000000-0005-0000-0000-00006D000000}"/>
    <cellStyle name="Обычный 2 2 3 10" xfId="421" xr:uid="{00000000-0005-0000-0000-00006E000000}"/>
    <cellStyle name="Обычный 2 2 3 11" xfId="518" xr:uid="{00000000-0005-0000-0000-00006F000000}"/>
    <cellStyle name="Обычный 2 2 3 12" xfId="615" xr:uid="{00000000-0005-0000-0000-000070000000}"/>
    <cellStyle name="Обычный 2 2 3 13" xfId="128" xr:uid="{00000000-0005-0000-0000-000071000000}"/>
    <cellStyle name="Обычный 2 2 3 2" xfId="18" xr:uid="{00000000-0005-0000-0000-000072000000}"/>
    <cellStyle name="Обычный 2 2 3 2 10" xfId="519" xr:uid="{00000000-0005-0000-0000-000073000000}"/>
    <cellStyle name="Обычный 2 2 3 2 11" xfId="616" xr:uid="{00000000-0005-0000-0000-000074000000}"/>
    <cellStyle name="Обычный 2 2 3 2 12" xfId="129" xr:uid="{00000000-0005-0000-0000-000075000000}"/>
    <cellStyle name="Обычный 2 2 3 2 2" xfId="19" xr:uid="{00000000-0005-0000-0000-000076000000}"/>
    <cellStyle name="Обычный 2 2 3 2 2 2" xfId="227" xr:uid="{00000000-0005-0000-0000-000077000000}"/>
    <cellStyle name="Обычный 2 2 3 2 2 3" xfId="324" xr:uid="{00000000-0005-0000-0000-000078000000}"/>
    <cellStyle name="Обычный 2 2 3 2 2 4" xfId="423" xr:uid="{00000000-0005-0000-0000-000079000000}"/>
    <cellStyle name="Обычный 2 2 3 2 2 5" xfId="520" xr:uid="{00000000-0005-0000-0000-00007A000000}"/>
    <cellStyle name="Обычный 2 2 3 2 2 6" xfId="617" xr:uid="{00000000-0005-0000-0000-00007B000000}"/>
    <cellStyle name="Обычный 2 2 3 2 2 7" xfId="130" xr:uid="{00000000-0005-0000-0000-00007C000000}"/>
    <cellStyle name="Обычный 2 2 3 2 3" xfId="20" xr:uid="{00000000-0005-0000-0000-00007D000000}"/>
    <cellStyle name="Обычный 2 2 3 2 3 2" xfId="228" xr:uid="{00000000-0005-0000-0000-00007E000000}"/>
    <cellStyle name="Обычный 2 2 3 2 3 3" xfId="325" xr:uid="{00000000-0005-0000-0000-00007F000000}"/>
    <cellStyle name="Обычный 2 2 3 2 3 4" xfId="424" xr:uid="{00000000-0005-0000-0000-000080000000}"/>
    <cellStyle name="Обычный 2 2 3 2 3 5" xfId="521" xr:uid="{00000000-0005-0000-0000-000081000000}"/>
    <cellStyle name="Обычный 2 2 3 2 3 6" xfId="618" xr:uid="{00000000-0005-0000-0000-000082000000}"/>
    <cellStyle name="Обычный 2 2 3 2 3 7" xfId="131" xr:uid="{00000000-0005-0000-0000-000083000000}"/>
    <cellStyle name="Обычный 2 2 3 2 4" xfId="21" xr:uid="{00000000-0005-0000-0000-000084000000}"/>
    <cellStyle name="Обычный 2 2 3 2 4 2" xfId="229" xr:uid="{00000000-0005-0000-0000-000085000000}"/>
    <cellStyle name="Обычный 2 2 3 2 4 3" xfId="326" xr:uid="{00000000-0005-0000-0000-000086000000}"/>
    <cellStyle name="Обычный 2 2 3 2 4 4" xfId="425" xr:uid="{00000000-0005-0000-0000-000087000000}"/>
    <cellStyle name="Обычный 2 2 3 2 4 5" xfId="522" xr:uid="{00000000-0005-0000-0000-000088000000}"/>
    <cellStyle name="Обычный 2 2 3 2 4 6" xfId="619" xr:uid="{00000000-0005-0000-0000-000089000000}"/>
    <cellStyle name="Обычный 2 2 3 2 4 7" xfId="132" xr:uid="{00000000-0005-0000-0000-00008A000000}"/>
    <cellStyle name="Обычный 2 2 3 2 5" xfId="22" xr:uid="{00000000-0005-0000-0000-00008B000000}"/>
    <cellStyle name="Обычный 2 2 3 2 5 2" xfId="230" xr:uid="{00000000-0005-0000-0000-00008C000000}"/>
    <cellStyle name="Обычный 2 2 3 2 5 3" xfId="327" xr:uid="{00000000-0005-0000-0000-00008D000000}"/>
    <cellStyle name="Обычный 2 2 3 2 5 4" xfId="426" xr:uid="{00000000-0005-0000-0000-00008E000000}"/>
    <cellStyle name="Обычный 2 2 3 2 5 5" xfId="523" xr:uid="{00000000-0005-0000-0000-00008F000000}"/>
    <cellStyle name="Обычный 2 2 3 2 5 6" xfId="620" xr:uid="{00000000-0005-0000-0000-000090000000}"/>
    <cellStyle name="Обычный 2 2 3 2 5 7" xfId="133" xr:uid="{00000000-0005-0000-0000-000091000000}"/>
    <cellStyle name="Обычный 2 2 3 2 6" xfId="23" xr:uid="{00000000-0005-0000-0000-000092000000}"/>
    <cellStyle name="Обычный 2 2 3 2 6 2" xfId="231" xr:uid="{00000000-0005-0000-0000-000093000000}"/>
    <cellStyle name="Обычный 2 2 3 2 6 3" xfId="328" xr:uid="{00000000-0005-0000-0000-000094000000}"/>
    <cellStyle name="Обычный 2 2 3 2 6 4" xfId="427" xr:uid="{00000000-0005-0000-0000-000095000000}"/>
    <cellStyle name="Обычный 2 2 3 2 6 5" xfId="524" xr:uid="{00000000-0005-0000-0000-000096000000}"/>
    <cellStyle name="Обычный 2 2 3 2 6 6" xfId="621" xr:uid="{00000000-0005-0000-0000-000097000000}"/>
    <cellStyle name="Обычный 2 2 3 2 6 7" xfId="134" xr:uid="{00000000-0005-0000-0000-000098000000}"/>
    <cellStyle name="Обычный 2 2 3 2 7" xfId="226" xr:uid="{00000000-0005-0000-0000-000099000000}"/>
    <cellStyle name="Обычный 2 2 3 2 8" xfId="323" xr:uid="{00000000-0005-0000-0000-00009A000000}"/>
    <cellStyle name="Обычный 2 2 3 2 9" xfId="422" xr:uid="{00000000-0005-0000-0000-00009B000000}"/>
    <cellStyle name="Обычный 2 2 3 3" xfId="24" xr:uid="{00000000-0005-0000-0000-00009C000000}"/>
    <cellStyle name="Обычный 2 2 3 3 2" xfId="232" xr:uid="{00000000-0005-0000-0000-00009D000000}"/>
    <cellStyle name="Обычный 2 2 3 3 3" xfId="329" xr:uid="{00000000-0005-0000-0000-00009E000000}"/>
    <cellStyle name="Обычный 2 2 3 3 4" xfId="428" xr:uid="{00000000-0005-0000-0000-00009F000000}"/>
    <cellStyle name="Обычный 2 2 3 3 5" xfId="525" xr:uid="{00000000-0005-0000-0000-0000A0000000}"/>
    <cellStyle name="Обычный 2 2 3 3 6" xfId="622" xr:uid="{00000000-0005-0000-0000-0000A1000000}"/>
    <cellStyle name="Обычный 2 2 3 3 7" xfId="135" xr:uid="{00000000-0005-0000-0000-0000A2000000}"/>
    <cellStyle name="Обычный 2 2 3 4" xfId="25" xr:uid="{00000000-0005-0000-0000-0000A3000000}"/>
    <cellStyle name="Обычный 2 2 3 4 2" xfId="233" xr:uid="{00000000-0005-0000-0000-0000A4000000}"/>
    <cellStyle name="Обычный 2 2 3 4 3" xfId="330" xr:uid="{00000000-0005-0000-0000-0000A5000000}"/>
    <cellStyle name="Обычный 2 2 3 4 4" xfId="429" xr:uid="{00000000-0005-0000-0000-0000A6000000}"/>
    <cellStyle name="Обычный 2 2 3 4 5" xfId="526" xr:uid="{00000000-0005-0000-0000-0000A7000000}"/>
    <cellStyle name="Обычный 2 2 3 4 6" xfId="623" xr:uid="{00000000-0005-0000-0000-0000A8000000}"/>
    <cellStyle name="Обычный 2 2 3 4 7" xfId="136" xr:uid="{00000000-0005-0000-0000-0000A9000000}"/>
    <cellStyle name="Обычный 2 2 3 5" xfId="26" xr:uid="{00000000-0005-0000-0000-0000AA000000}"/>
    <cellStyle name="Обычный 2 2 3 5 2" xfId="234" xr:uid="{00000000-0005-0000-0000-0000AB000000}"/>
    <cellStyle name="Обычный 2 2 3 5 3" xfId="331" xr:uid="{00000000-0005-0000-0000-0000AC000000}"/>
    <cellStyle name="Обычный 2 2 3 5 4" xfId="430" xr:uid="{00000000-0005-0000-0000-0000AD000000}"/>
    <cellStyle name="Обычный 2 2 3 5 5" xfId="527" xr:uid="{00000000-0005-0000-0000-0000AE000000}"/>
    <cellStyle name="Обычный 2 2 3 5 6" xfId="624" xr:uid="{00000000-0005-0000-0000-0000AF000000}"/>
    <cellStyle name="Обычный 2 2 3 5 7" xfId="137" xr:uid="{00000000-0005-0000-0000-0000B0000000}"/>
    <cellStyle name="Обычный 2 2 3 6" xfId="27" xr:uid="{00000000-0005-0000-0000-0000B1000000}"/>
    <cellStyle name="Обычный 2 2 3 6 2" xfId="235" xr:uid="{00000000-0005-0000-0000-0000B2000000}"/>
    <cellStyle name="Обычный 2 2 3 6 3" xfId="332" xr:uid="{00000000-0005-0000-0000-0000B3000000}"/>
    <cellStyle name="Обычный 2 2 3 6 4" xfId="431" xr:uid="{00000000-0005-0000-0000-0000B4000000}"/>
    <cellStyle name="Обычный 2 2 3 6 5" xfId="528" xr:uid="{00000000-0005-0000-0000-0000B5000000}"/>
    <cellStyle name="Обычный 2 2 3 6 6" xfId="625" xr:uid="{00000000-0005-0000-0000-0000B6000000}"/>
    <cellStyle name="Обычный 2 2 3 6 7" xfId="138" xr:uid="{00000000-0005-0000-0000-0000B7000000}"/>
    <cellStyle name="Обычный 2 2 3 7" xfId="28" xr:uid="{00000000-0005-0000-0000-0000B8000000}"/>
    <cellStyle name="Обычный 2 2 3 7 2" xfId="236" xr:uid="{00000000-0005-0000-0000-0000B9000000}"/>
    <cellStyle name="Обычный 2 2 3 7 3" xfId="333" xr:uid="{00000000-0005-0000-0000-0000BA000000}"/>
    <cellStyle name="Обычный 2 2 3 7 4" xfId="432" xr:uid="{00000000-0005-0000-0000-0000BB000000}"/>
    <cellStyle name="Обычный 2 2 3 7 5" xfId="529" xr:uid="{00000000-0005-0000-0000-0000BC000000}"/>
    <cellStyle name="Обычный 2 2 3 7 6" xfId="626" xr:uid="{00000000-0005-0000-0000-0000BD000000}"/>
    <cellStyle name="Обычный 2 2 3 7 7" xfId="139" xr:uid="{00000000-0005-0000-0000-0000BE000000}"/>
    <cellStyle name="Обычный 2 2 3 8" xfId="225" xr:uid="{00000000-0005-0000-0000-0000BF000000}"/>
    <cellStyle name="Обычный 2 2 3 9" xfId="322" xr:uid="{00000000-0005-0000-0000-0000C0000000}"/>
    <cellStyle name="Обычный 2 2 4" xfId="29" xr:uid="{00000000-0005-0000-0000-0000C1000000}"/>
    <cellStyle name="Обычный 2 2 4 10" xfId="433" xr:uid="{00000000-0005-0000-0000-0000C2000000}"/>
    <cellStyle name="Обычный 2 2 4 11" xfId="530" xr:uid="{00000000-0005-0000-0000-0000C3000000}"/>
    <cellStyle name="Обычный 2 2 4 12" xfId="627" xr:uid="{00000000-0005-0000-0000-0000C4000000}"/>
    <cellStyle name="Обычный 2 2 4 13" xfId="140" xr:uid="{00000000-0005-0000-0000-0000C5000000}"/>
    <cellStyle name="Обычный 2 2 4 2" xfId="30" xr:uid="{00000000-0005-0000-0000-0000C6000000}"/>
    <cellStyle name="Обычный 2 2 4 2 10" xfId="531" xr:uid="{00000000-0005-0000-0000-0000C7000000}"/>
    <cellStyle name="Обычный 2 2 4 2 11" xfId="628" xr:uid="{00000000-0005-0000-0000-0000C8000000}"/>
    <cellStyle name="Обычный 2 2 4 2 12" xfId="141" xr:uid="{00000000-0005-0000-0000-0000C9000000}"/>
    <cellStyle name="Обычный 2 2 4 2 2" xfId="31" xr:uid="{00000000-0005-0000-0000-0000CA000000}"/>
    <cellStyle name="Обычный 2 2 4 2 2 2" xfId="239" xr:uid="{00000000-0005-0000-0000-0000CB000000}"/>
    <cellStyle name="Обычный 2 2 4 2 2 3" xfId="336" xr:uid="{00000000-0005-0000-0000-0000CC000000}"/>
    <cellStyle name="Обычный 2 2 4 2 2 4" xfId="435" xr:uid="{00000000-0005-0000-0000-0000CD000000}"/>
    <cellStyle name="Обычный 2 2 4 2 2 5" xfId="532" xr:uid="{00000000-0005-0000-0000-0000CE000000}"/>
    <cellStyle name="Обычный 2 2 4 2 2 6" xfId="629" xr:uid="{00000000-0005-0000-0000-0000CF000000}"/>
    <cellStyle name="Обычный 2 2 4 2 2 7" xfId="142" xr:uid="{00000000-0005-0000-0000-0000D0000000}"/>
    <cellStyle name="Обычный 2 2 4 2 3" xfId="32" xr:uid="{00000000-0005-0000-0000-0000D1000000}"/>
    <cellStyle name="Обычный 2 2 4 2 3 2" xfId="240" xr:uid="{00000000-0005-0000-0000-0000D2000000}"/>
    <cellStyle name="Обычный 2 2 4 2 3 3" xfId="337" xr:uid="{00000000-0005-0000-0000-0000D3000000}"/>
    <cellStyle name="Обычный 2 2 4 2 3 4" xfId="436" xr:uid="{00000000-0005-0000-0000-0000D4000000}"/>
    <cellStyle name="Обычный 2 2 4 2 3 5" xfId="533" xr:uid="{00000000-0005-0000-0000-0000D5000000}"/>
    <cellStyle name="Обычный 2 2 4 2 3 6" xfId="630" xr:uid="{00000000-0005-0000-0000-0000D6000000}"/>
    <cellStyle name="Обычный 2 2 4 2 3 7" xfId="143" xr:uid="{00000000-0005-0000-0000-0000D7000000}"/>
    <cellStyle name="Обычный 2 2 4 2 4" xfId="33" xr:uid="{00000000-0005-0000-0000-0000D8000000}"/>
    <cellStyle name="Обычный 2 2 4 2 4 2" xfId="241" xr:uid="{00000000-0005-0000-0000-0000D9000000}"/>
    <cellStyle name="Обычный 2 2 4 2 4 3" xfId="338" xr:uid="{00000000-0005-0000-0000-0000DA000000}"/>
    <cellStyle name="Обычный 2 2 4 2 4 4" xfId="437" xr:uid="{00000000-0005-0000-0000-0000DB000000}"/>
    <cellStyle name="Обычный 2 2 4 2 4 5" xfId="534" xr:uid="{00000000-0005-0000-0000-0000DC000000}"/>
    <cellStyle name="Обычный 2 2 4 2 4 6" xfId="631" xr:uid="{00000000-0005-0000-0000-0000DD000000}"/>
    <cellStyle name="Обычный 2 2 4 2 4 7" xfId="144" xr:uid="{00000000-0005-0000-0000-0000DE000000}"/>
    <cellStyle name="Обычный 2 2 4 2 5" xfId="34" xr:uid="{00000000-0005-0000-0000-0000DF000000}"/>
    <cellStyle name="Обычный 2 2 4 2 5 2" xfId="242" xr:uid="{00000000-0005-0000-0000-0000E0000000}"/>
    <cellStyle name="Обычный 2 2 4 2 5 3" xfId="339" xr:uid="{00000000-0005-0000-0000-0000E1000000}"/>
    <cellStyle name="Обычный 2 2 4 2 5 4" xfId="438" xr:uid="{00000000-0005-0000-0000-0000E2000000}"/>
    <cellStyle name="Обычный 2 2 4 2 5 5" xfId="535" xr:uid="{00000000-0005-0000-0000-0000E3000000}"/>
    <cellStyle name="Обычный 2 2 4 2 5 6" xfId="632" xr:uid="{00000000-0005-0000-0000-0000E4000000}"/>
    <cellStyle name="Обычный 2 2 4 2 5 7" xfId="145" xr:uid="{00000000-0005-0000-0000-0000E5000000}"/>
    <cellStyle name="Обычный 2 2 4 2 6" xfId="35" xr:uid="{00000000-0005-0000-0000-0000E6000000}"/>
    <cellStyle name="Обычный 2 2 4 2 6 2" xfId="243" xr:uid="{00000000-0005-0000-0000-0000E7000000}"/>
    <cellStyle name="Обычный 2 2 4 2 6 3" xfId="340" xr:uid="{00000000-0005-0000-0000-0000E8000000}"/>
    <cellStyle name="Обычный 2 2 4 2 6 4" xfId="439" xr:uid="{00000000-0005-0000-0000-0000E9000000}"/>
    <cellStyle name="Обычный 2 2 4 2 6 5" xfId="536" xr:uid="{00000000-0005-0000-0000-0000EA000000}"/>
    <cellStyle name="Обычный 2 2 4 2 6 6" xfId="633" xr:uid="{00000000-0005-0000-0000-0000EB000000}"/>
    <cellStyle name="Обычный 2 2 4 2 6 7" xfId="146" xr:uid="{00000000-0005-0000-0000-0000EC000000}"/>
    <cellStyle name="Обычный 2 2 4 2 7" xfId="238" xr:uid="{00000000-0005-0000-0000-0000ED000000}"/>
    <cellStyle name="Обычный 2 2 4 2 8" xfId="335" xr:uid="{00000000-0005-0000-0000-0000EE000000}"/>
    <cellStyle name="Обычный 2 2 4 2 9" xfId="434" xr:uid="{00000000-0005-0000-0000-0000EF000000}"/>
    <cellStyle name="Обычный 2 2 4 3" xfId="36" xr:uid="{00000000-0005-0000-0000-0000F0000000}"/>
    <cellStyle name="Обычный 2 2 4 3 2" xfId="244" xr:uid="{00000000-0005-0000-0000-0000F1000000}"/>
    <cellStyle name="Обычный 2 2 4 3 3" xfId="341" xr:uid="{00000000-0005-0000-0000-0000F2000000}"/>
    <cellStyle name="Обычный 2 2 4 3 4" xfId="440" xr:uid="{00000000-0005-0000-0000-0000F3000000}"/>
    <cellStyle name="Обычный 2 2 4 3 5" xfId="537" xr:uid="{00000000-0005-0000-0000-0000F4000000}"/>
    <cellStyle name="Обычный 2 2 4 3 6" xfId="634" xr:uid="{00000000-0005-0000-0000-0000F5000000}"/>
    <cellStyle name="Обычный 2 2 4 3 7" xfId="147" xr:uid="{00000000-0005-0000-0000-0000F6000000}"/>
    <cellStyle name="Обычный 2 2 4 4" xfId="37" xr:uid="{00000000-0005-0000-0000-0000F7000000}"/>
    <cellStyle name="Обычный 2 2 4 4 2" xfId="245" xr:uid="{00000000-0005-0000-0000-0000F8000000}"/>
    <cellStyle name="Обычный 2 2 4 4 3" xfId="342" xr:uid="{00000000-0005-0000-0000-0000F9000000}"/>
    <cellStyle name="Обычный 2 2 4 4 4" xfId="441" xr:uid="{00000000-0005-0000-0000-0000FA000000}"/>
    <cellStyle name="Обычный 2 2 4 4 5" xfId="538" xr:uid="{00000000-0005-0000-0000-0000FB000000}"/>
    <cellStyle name="Обычный 2 2 4 4 6" xfId="635" xr:uid="{00000000-0005-0000-0000-0000FC000000}"/>
    <cellStyle name="Обычный 2 2 4 4 7" xfId="148" xr:uid="{00000000-0005-0000-0000-0000FD000000}"/>
    <cellStyle name="Обычный 2 2 4 5" xfId="38" xr:uid="{00000000-0005-0000-0000-0000FE000000}"/>
    <cellStyle name="Обычный 2 2 4 5 2" xfId="246" xr:uid="{00000000-0005-0000-0000-0000FF000000}"/>
    <cellStyle name="Обычный 2 2 4 5 3" xfId="343" xr:uid="{00000000-0005-0000-0000-000000010000}"/>
    <cellStyle name="Обычный 2 2 4 5 4" xfId="442" xr:uid="{00000000-0005-0000-0000-000001010000}"/>
    <cellStyle name="Обычный 2 2 4 5 5" xfId="539" xr:uid="{00000000-0005-0000-0000-000002010000}"/>
    <cellStyle name="Обычный 2 2 4 5 6" xfId="636" xr:uid="{00000000-0005-0000-0000-000003010000}"/>
    <cellStyle name="Обычный 2 2 4 5 7" xfId="149" xr:uid="{00000000-0005-0000-0000-000004010000}"/>
    <cellStyle name="Обычный 2 2 4 6" xfId="39" xr:uid="{00000000-0005-0000-0000-000005010000}"/>
    <cellStyle name="Обычный 2 2 4 6 2" xfId="247" xr:uid="{00000000-0005-0000-0000-000006010000}"/>
    <cellStyle name="Обычный 2 2 4 6 3" xfId="344" xr:uid="{00000000-0005-0000-0000-000007010000}"/>
    <cellStyle name="Обычный 2 2 4 6 4" xfId="443" xr:uid="{00000000-0005-0000-0000-000008010000}"/>
    <cellStyle name="Обычный 2 2 4 6 5" xfId="540" xr:uid="{00000000-0005-0000-0000-000009010000}"/>
    <cellStyle name="Обычный 2 2 4 6 6" xfId="637" xr:uid="{00000000-0005-0000-0000-00000A010000}"/>
    <cellStyle name="Обычный 2 2 4 6 7" xfId="150" xr:uid="{00000000-0005-0000-0000-00000B010000}"/>
    <cellStyle name="Обычный 2 2 4 7" xfId="40" xr:uid="{00000000-0005-0000-0000-00000C010000}"/>
    <cellStyle name="Обычный 2 2 4 7 2" xfId="248" xr:uid="{00000000-0005-0000-0000-00000D010000}"/>
    <cellStyle name="Обычный 2 2 4 7 3" xfId="345" xr:uid="{00000000-0005-0000-0000-00000E010000}"/>
    <cellStyle name="Обычный 2 2 4 7 4" xfId="444" xr:uid="{00000000-0005-0000-0000-00000F010000}"/>
    <cellStyle name="Обычный 2 2 4 7 5" xfId="541" xr:uid="{00000000-0005-0000-0000-000010010000}"/>
    <cellStyle name="Обычный 2 2 4 7 6" xfId="638" xr:uid="{00000000-0005-0000-0000-000011010000}"/>
    <cellStyle name="Обычный 2 2 4 7 7" xfId="151" xr:uid="{00000000-0005-0000-0000-000012010000}"/>
    <cellStyle name="Обычный 2 2 4 8" xfId="237" xr:uid="{00000000-0005-0000-0000-000013010000}"/>
    <cellStyle name="Обычный 2 2 4 9" xfId="334" xr:uid="{00000000-0005-0000-0000-000014010000}"/>
    <cellStyle name="Обычный 2 2 5" xfId="41" xr:uid="{00000000-0005-0000-0000-000015010000}"/>
    <cellStyle name="Обычный 2 2 5 10" xfId="542" xr:uid="{00000000-0005-0000-0000-000016010000}"/>
    <cellStyle name="Обычный 2 2 5 11" xfId="639" xr:uid="{00000000-0005-0000-0000-000017010000}"/>
    <cellStyle name="Обычный 2 2 5 12" xfId="152" xr:uid="{00000000-0005-0000-0000-000018010000}"/>
    <cellStyle name="Обычный 2 2 5 2" xfId="42" xr:uid="{00000000-0005-0000-0000-000019010000}"/>
    <cellStyle name="Обычный 2 2 5 2 2" xfId="250" xr:uid="{00000000-0005-0000-0000-00001A010000}"/>
    <cellStyle name="Обычный 2 2 5 2 3" xfId="347" xr:uid="{00000000-0005-0000-0000-00001B010000}"/>
    <cellStyle name="Обычный 2 2 5 2 4" xfId="446" xr:uid="{00000000-0005-0000-0000-00001C010000}"/>
    <cellStyle name="Обычный 2 2 5 2 5" xfId="543" xr:uid="{00000000-0005-0000-0000-00001D010000}"/>
    <cellStyle name="Обычный 2 2 5 2 6" xfId="640" xr:uid="{00000000-0005-0000-0000-00001E010000}"/>
    <cellStyle name="Обычный 2 2 5 2 7" xfId="153" xr:uid="{00000000-0005-0000-0000-00001F010000}"/>
    <cellStyle name="Обычный 2 2 5 3" xfId="43" xr:uid="{00000000-0005-0000-0000-000020010000}"/>
    <cellStyle name="Обычный 2 2 5 3 2" xfId="251" xr:uid="{00000000-0005-0000-0000-000021010000}"/>
    <cellStyle name="Обычный 2 2 5 3 3" xfId="348" xr:uid="{00000000-0005-0000-0000-000022010000}"/>
    <cellStyle name="Обычный 2 2 5 3 4" xfId="447" xr:uid="{00000000-0005-0000-0000-000023010000}"/>
    <cellStyle name="Обычный 2 2 5 3 5" xfId="544" xr:uid="{00000000-0005-0000-0000-000024010000}"/>
    <cellStyle name="Обычный 2 2 5 3 6" xfId="641" xr:uid="{00000000-0005-0000-0000-000025010000}"/>
    <cellStyle name="Обычный 2 2 5 3 7" xfId="154" xr:uid="{00000000-0005-0000-0000-000026010000}"/>
    <cellStyle name="Обычный 2 2 5 4" xfId="44" xr:uid="{00000000-0005-0000-0000-000027010000}"/>
    <cellStyle name="Обычный 2 2 5 4 2" xfId="252" xr:uid="{00000000-0005-0000-0000-000028010000}"/>
    <cellStyle name="Обычный 2 2 5 4 3" xfId="349" xr:uid="{00000000-0005-0000-0000-000029010000}"/>
    <cellStyle name="Обычный 2 2 5 4 4" xfId="448" xr:uid="{00000000-0005-0000-0000-00002A010000}"/>
    <cellStyle name="Обычный 2 2 5 4 5" xfId="545" xr:uid="{00000000-0005-0000-0000-00002B010000}"/>
    <cellStyle name="Обычный 2 2 5 4 6" xfId="642" xr:uid="{00000000-0005-0000-0000-00002C010000}"/>
    <cellStyle name="Обычный 2 2 5 4 7" xfId="155" xr:uid="{00000000-0005-0000-0000-00002D010000}"/>
    <cellStyle name="Обычный 2 2 5 5" xfId="45" xr:uid="{00000000-0005-0000-0000-00002E010000}"/>
    <cellStyle name="Обычный 2 2 5 5 2" xfId="253" xr:uid="{00000000-0005-0000-0000-00002F010000}"/>
    <cellStyle name="Обычный 2 2 5 5 3" xfId="350" xr:uid="{00000000-0005-0000-0000-000030010000}"/>
    <cellStyle name="Обычный 2 2 5 5 4" xfId="449" xr:uid="{00000000-0005-0000-0000-000031010000}"/>
    <cellStyle name="Обычный 2 2 5 5 5" xfId="546" xr:uid="{00000000-0005-0000-0000-000032010000}"/>
    <cellStyle name="Обычный 2 2 5 5 6" xfId="643" xr:uid="{00000000-0005-0000-0000-000033010000}"/>
    <cellStyle name="Обычный 2 2 5 5 7" xfId="156" xr:uid="{00000000-0005-0000-0000-000034010000}"/>
    <cellStyle name="Обычный 2 2 5 6" xfId="46" xr:uid="{00000000-0005-0000-0000-000035010000}"/>
    <cellStyle name="Обычный 2 2 5 6 2" xfId="254" xr:uid="{00000000-0005-0000-0000-000036010000}"/>
    <cellStyle name="Обычный 2 2 5 6 3" xfId="351" xr:uid="{00000000-0005-0000-0000-000037010000}"/>
    <cellStyle name="Обычный 2 2 5 6 4" xfId="450" xr:uid="{00000000-0005-0000-0000-000038010000}"/>
    <cellStyle name="Обычный 2 2 5 6 5" xfId="547" xr:uid="{00000000-0005-0000-0000-000039010000}"/>
    <cellStyle name="Обычный 2 2 5 6 6" xfId="644" xr:uid="{00000000-0005-0000-0000-00003A010000}"/>
    <cellStyle name="Обычный 2 2 5 6 7" xfId="157" xr:uid="{00000000-0005-0000-0000-00003B010000}"/>
    <cellStyle name="Обычный 2 2 5 7" xfId="249" xr:uid="{00000000-0005-0000-0000-00003C010000}"/>
    <cellStyle name="Обычный 2 2 5 8" xfId="346" xr:uid="{00000000-0005-0000-0000-00003D010000}"/>
    <cellStyle name="Обычный 2 2 5 9" xfId="445" xr:uid="{00000000-0005-0000-0000-00003E010000}"/>
    <cellStyle name="Обычный 2 2 6" xfId="47" xr:uid="{00000000-0005-0000-0000-00003F010000}"/>
    <cellStyle name="Обычный 2 2 6 10" xfId="548" xr:uid="{00000000-0005-0000-0000-000040010000}"/>
    <cellStyle name="Обычный 2 2 6 11" xfId="645" xr:uid="{00000000-0005-0000-0000-000041010000}"/>
    <cellStyle name="Обычный 2 2 6 12" xfId="158" xr:uid="{00000000-0005-0000-0000-000042010000}"/>
    <cellStyle name="Обычный 2 2 6 2" xfId="48" xr:uid="{00000000-0005-0000-0000-000043010000}"/>
    <cellStyle name="Обычный 2 2 6 2 2" xfId="256" xr:uid="{00000000-0005-0000-0000-000044010000}"/>
    <cellStyle name="Обычный 2 2 6 2 3" xfId="353" xr:uid="{00000000-0005-0000-0000-000045010000}"/>
    <cellStyle name="Обычный 2 2 6 2 4" xfId="452" xr:uid="{00000000-0005-0000-0000-000046010000}"/>
    <cellStyle name="Обычный 2 2 6 2 5" xfId="549" xr:uid="{00000000-0005-0000-0000-000047010000}"/>
    <cellStyle name="Обычный 2 2 6 2 6" xfId="646" xr:uid="{00000000-0005-0000-0000-000048010000}"/>
    <cellStyle name="Обычный 2 2 6 2 7" xfId="159" xr:uid="{00000000-0005-0000-0000-000049010000}"/>
    <cellStyle name="Обычный 2 2 6 3" xfId="49" xr:uid="{00000000-0005-0000-0000-00004A010000}"/>
    <cellStyle name="Обычный 2 2 6 3 2" xfId="257" xr:uid="{00000000-0005-0000-0000-00004B010000}"/>
    <cellStyle name="Обычный 2 2 6 3 3" xfId="354" xr:uid="{00000000-0005-0000-0000-00004C010000}"/>
    <cellStyle name="Обычный 2 2 6 3 4" xfId="453" xr:uid="{00000000-0005-0000-0000-00004D010000}"/>
    <cellStyle name="Обычный 2 2 6 3 5" xfId="550" xr:uid="{00000000-0005-0000-0000-00004E010000}"/>
    <cellStyle name="Обычный 2 2 6 3 6" xfId="647" xr:uid="{00000000-0005-0000-0000-00004F010000}"/>
    <cellStyle name="Обычный 2 2 6 3 7" xfId="160" xr:uid="{00000000-0005-0000-0000-000050010000}"/>
    <cellStyle name="Обычный 2 2 6 4" xfId="50" xr:uid="{00000000-0005-0000-0000-000051010000}"/>
    <cellStyle name="Обычный 2 2 6 4 2" xfId="258" xr:uid="{00000000-0005-0000-0000-000052010000}"/>
    <cellStyle name="Обычный 2 2 6 4 3" xfId="355" xr:uid="{00000000-0005-0000-0000-000053010000}"/>
    <cellStyle name="Обычный 2 2 6 4 4" xfId="454" xr:uid="{00000000-0005-0000-0000-000054010000}"/>
    <cellStyle name="Обычный 2 2 6 4 5" xfId="551" xr:uid="{00000000-0005-0000-0000-000055010000}"/>
    <cellStyle name="Обычный 2 2 6 4 6" xfId="648" xr:uid="{00000000-0005-0000-0000-000056010000}"/>
    <cellStyle name="Обычный 2 2 6 4 7" xfId="161" xr:uid="{00000000-0005-0000-0000-000057010000}"/>
    <cellStyle name="Обычный 2 2 6 5" xfId="51" xr:uid="{00000000-0005-0000-0000-000058010000}"/>
    <cellStyle name="Обычный 2 2 6 5 2" xfId="259" xr:uid="{00000000-0005-0000-0000-000059010000}"/>
    <cellStyle name="Обычный 2 2 6 5 3" xfId="356" xr:uid="{00000000-0005-0000-0000-00005A010000}"/>
    <cellStyle name="Обычный 2 2 6 5 4" xfId="455" xr:uid="{00000000-0005-0000-0000-00005B010000}"/>
    <cellStyle name="Обычный 2 2 6 5 5" xfId="552" xr:uid="{00000000-0005-0000-0000-00005C010000}"/>
    <cellStyle name="Обычный 2 2 6 5 6" xfId="649" xr:uid="{00000000-0005-0000-0000-00005D010000}"/>
    <cellStyle name="Обычный 2 2 6 5 7" xfId="162" xr:uid="{00000000-0005-0000-0000-00005E010000}"/>
    <cellStyle name="Обычный 2 2 6 6" xfId="52" xr:uid="{00000000-0005-0000-0000-00005F010000}"/>
    <cellStyle name="Обычный 2 2 6 6 2" xfId="260" xr:uid="{00000000-0005-0000-0000-000060010000}"/>
    <cellStyle name="Обычный 2 2 6 6 3" xfId="357" xr:uid="{00000000-0005-0000-0000-000061010000}"/>
    <cellStyle name="Обычный 2 2 6 6 4" xfId="456" xr:uid="{00000000-0005-0000-0000-000062010000}"/>
    <cellStyle name="Обычный 2 2 6 6 5" xfId="553" xr:uid="{00000000-0005-0000-0000-000063010000}"/>
    <cellStyle name="Обычный 2 2 6 6 6" xfId="650" xr:uid="{00000000-0005-0000-0000-000064010000}"/>
    <cellStyle name="Обычный 2 2 6 6 7" xfId="163" xr:uid="{00000000-0005-0000-0000-000065010000}"/>
    <cellStyle name="Обычный 2 2 6 7" xfId="255" xr:uid="{00000000-0005-0000-0000-000066010000}"/>
    <cellStyle name="Обычный 2 2 6 8" xfId="352" xr:uid="{00000000-0005-0000-0000-000067010000}"/>
    <cellStyle name="Обычный 2 2 6 9" xfId="451" xr:uid="{00000000-0005-0000-0000-000068010000}"/>
    <cellStyle name="Обычный 2 2 7" xfId="53" xr:uid="{00000000-0005-0000-0000-000069010000}"/>
    <cellStyle name="Обычный 2 2 7 2" xfId="54" xr:uid="{00000000-0005-0000-0000-00006A010000}"/>
    <cellStyle name="Обычный 2 2 7 2 2" xfId="262" xr:uid="{00000000-0005-0000-0000-00006B010000}"/>
    <cellStyle name="Обычный 2 2 7 2 3" xfId="359" xr:uid="{00000000-0005-0000-0000-00006C010000}"/>
    <cellStyle name="Обычный 2 2 7 2 4" xfId="458" xr:uid="{00000000-0005-0000-0000-00006D010000}"/>
    <cellStyle name="Обычный 2 2 7 2 5" xfId="555" xr:uid="{00000000-0005-0000-0000-00006E010000}"/>
    <cellStyle name="Обычный 2 2 7 2 6" xfId="652" xr:uid="{00000000-0005-0000-0000-00006F010000}"/>
    <cellStyle name="Обычный 2 2 7 2 7" xfId="165" xr:uid="{00000000-0005-0000-0000-000070010000}"/>
    <cellStyle name="Обычный 2 2 7 3" xfId="261" xr:uid="{00000000-0005-0000-0000-000071010000}"/>
    <cellStyle name="Обычный 2 2 7 4" xfId="358" xr:uid="{00000000-0005-0000-0000-000072010000}"/>
    <cellStyle name="Обычный 2 2 7 5" xfId="457" xr:uid="{00000000-0005-0000-0000-000073010000}"/>
    <cellStyle name="Обычный 2 2 7 6" xfId="554" xr:uid="{00000000-0005-0000-0000-000074010000}"/>
    <cellStyle name="Обычный 2 2 7 7" xfId="651" xr:uid="{00000000-0005-0000-0000-000075010000}"/>
    <cellStyle name="Обычный 2 2 7 8" xfId="164" xr:uid="{00000000-0005-0000-0000-000076010000}"/>
    <cellStyle name="Обычный 2 2 8" xfId="55" xr:uid="{00000000-0005-0000-0000-000077010000}"/>
    <cellStyle name="Обычный 2 2 8 2" xfId="263" xr:uid="{00000000-0005-0000-0000-000078010000}"/>
    <cellStyle name="Обычный 2 2 8 3" xfId="360" xr:uid="{00000000-0005-0000-0000-000079010000}"/>
    <cellStyle name="Обычный 2 2 8 4" xfId="459" xr:uid="{00000000-0005-0000-0000-00007A010000}"/>
    <cellStyle name="Обычный 2 2 8 5" xfId="556" xr:uid="{00000000-0005-0000-0000-00007B010000}"/>
    <cellStyle name="Обычный 2 2 8 6" xfId="653" xr:uid="{00000000-0005-0000-0000-00007C010000}"/>
    <cellStyle name="Обычный 2 2 8 7" xfId="166" xr:uid="{00000000-0005-0000-0000-00007D010000}"/>
    <cellStyle name="Обычный 2 2 9" xfId="56" xr:uid="{00000000-0005-0000-0000-00007E010000}"/>
    <cellStyle name="Обычный 2 2 9 2" xfId="264" xr:uid="{00000000-0005-0000-0000-00007F010000}"/>
    <cellStyle name="Обычный 2 2 9 3" xfId="361" xr:uid="{00000000-0005-0000-0000-000080010000}"/>
    <cellStyle name="Обычный 2 2 9 4" xfId="460" xr:uid="{00000000-0005-0000-0000-000081010000}"/>
    <cellStyle name="Обычный 2 2 9 5" xfId="557" xr:uid="{00000000-0005-0000-0000-000082010000}"/>
    <cellStyle name="Обычный 2 2 9 6" xfId="654" xr:uid="{00000000-0005-0000-0000-000083010000}"/>
    <cellStyle name="Обычный 2 2 9 7" xfId="167" xr:uid="{00000000-0005-0000-0000-000084010000}"/>
    <cellStyle name="Обычный 2 2_30-ра" xfId="57" xr:uid="{00000000-0005-0000-0000-000085010000}"/>
    <cellStyle name="Обычный 3" xfId="58" xr:uid="{00000000-0005-0000-0000-000086010000}"/>
    <cellStyle name="Обычный 4" xfId="59" xr:uid="{00000000-0005-0000-0000-000087010000}"/>
    <cellStyle name="Обычный 4 10" xfId="60" xr:uid="{00000000-0005-0000-0000-000088010000}"/>
    <cellStyle name="Обычный 4 10 2" xfId="266" xr:uid="{00000000-0005-0000-0000-000089010000}"/>
    <cellStyle name="Обычный 4 10 3" xfId="363" xr:uid="{00000000-0005-0000-0000-00008A010000}"/>
    <cellStyle name="Обычный 4 10 4" xfId="462" xr:uid="{00000000-0005-0000-0000-00008B010000}"/>
    <cellStyle name="Обычный 4 10 5" xfId="559" xr:uid="{00000000-0005-0000-0000-00008C010000}"/>
    <cellStyle name="Обычный 4 10 6" xfId="656" xr:uid="{00000000-0005-0000-0000-00008D010000}"/>
    <cellStyle name="Обычный 4 10 7" xfId="169" xr:uid="{00000000-0005-0000-0000-00008E010000}"/>
    <cellStyle name="Обычный 4 11" xfId="265" xr:uid="{00000000-0005-0000-0000-00008F010000}"/>
    <cellStyle name="Обычный 4 12" xfId="362" xr:uid="{00000000-0005-0000-0000-000090010000}"/>
    <cellStyle name="Обычный 4 13" xfId="461" xr:uid="{00000000-0005-0000-0000-000091010000}"/>
    <cellStyle name="Обычный 4 14" xfId="558" xr:uid="{00000000-0005-0000-0000-000092010000}"/>
    <cellStyle name="Обычный 4 15" xfId="655" xr:uid="{00000000-0005-0000-0000-000093010000}"/>
    <cellStyle name="Обычный 4 16" xfId="168" xr:uid="{00000000-0005-0000-0000-000094010000}"/>
    <cellStyle name="Обычный 4 2" xfId="61" xr:uid="{00000000-0005-0000-0000-000095010000}"/>
    <cellStyle name="Обычный 4 2 10" xfId="463" xr:uid="{00000000-0005-0000-0000-000096010000}"/>
    <cellStyle name="Обычный 4 2 11" xfId="560" xr:uid="{00000000-0005-0000-0000-000097010000}"/>
    <cellStyle name="Обычный 4 2 12" xfId="657" xr:uid="{00000000-0005-0000-0000-000098010000}"/>
    <cellStyle name="Обычный 4 2 13" xfId="170" xr:uid="{00000000-0005-0000-0000-000099010000}"/>
    <cellStyle name="Обычный 4 2 2" xfId="62" xr:uid="{00000000-0005-0000-0000-00009A010000}"/>
    <cellStyle name="Обычный 4 2 2 10" xfId="561" xr:uid="{00000000-0005-0000-0000-00009B010000}"/>
    <cellStyle name="Обычный 4 2 2 11" xfId="658" xr:uid="{00000000-0005-0000-0000-00009C010000}"/>
    <cellStyle name="Обычный 4 2 2 12" xfId="171" xr:uid="{00000000-0005-0000-0000-00009D010000}"/>
    <cellStyle name="Обычный 4 2 2 2" xfId="63" xr:uid="{00000000-0005-0000-0000-00009E010000}"/>
    <cellStyle name="Обычный 4 2 2 2 2" xfId="269" xr:uid="{00000000-0005-0000-0000-00009F010000}"/>
    <cellStyle name="Обычный 4 2 2 2 3" xfId="366" xr:uid="{00000000-0005-0000-0000-0000A0010000}"/>
    <cellStyle name="Обычный 4 2 2 2 4" xfId="465" xr:uid="{00000000-0005-0000-0000-0000A1010000}"/>
    <cellStyle name="Обычный 4 2 2 2 5" xfId="562" xr:uid="{00000000-0005-0000-0000-0000A2010000}"/>
    <cellStyle name="Обычный 4 2 2 2 6" xfId="659" xr:uid="{00000000-0005-0000-0000-0000A3010000}"/>
    <cellStyle name="Обычный 4 2 2 2 7" xfId="172" xr:uid="{00000000-0005-0000-0000-0000A4010000}"/>
    <cellStyle name="Обычный 4 2 2 3" xfId="64" xr:uid="{00000000-0005-0000-0000-0000A5010000}"/>
    <cellStyle name="Обычный 4 2 2 3 2" xfId="270" xr:uid="{00000000-0005-0000-0000-0000A6010000}"/>
    <cellStyle name="Обычный 4 2 2 3 3" xfId="367" xr:uid="{00000000-0005-0000-0000-0000A7010000}"/>
    <cellStyle name="Обычный 4 2 2 3 4" xfId="466" xr:uid="{00000000-0005-0000-0000-0000A8010000}"/>
    <cellStyle name="Обычный 4 2 2 3 5" xfId="563" xr:uid="{00000000-0005-0000-0000-0000A9010000}"/>
    <cellStyle name="Обычный 4 2 2 3 6" xfId="660" xr:uid="{00000000-0005-0000-0000-0000AA010000}"/>
    <cellStyle name="Обычный 4 2 2 3 7" xfId="173" xr:uid="{00000000-0005-0000-0000-0000AB010000}"/>
    <cellStyle name="Обычный 4 2 2 4" xfId="65" xr:uid="{00000000-0005-0000-0000-0000AC010000}"/>
    <cellStyle name="Обычный 4 2 2 4 2" xfId="271" xr:uid="{00000000-0005-0000-0000-0000AD010000}"/>
    <cellStyle name="Обычный 4 2 2 4 3" xfId="368" xr:uid="{00000000-0005-0000-0000-0000AE010000}"/>
    <cellStyle name="Обычный 4 2 2 4 4" xfId="467" xr:uid="{00000000-0005-0000-0000-0000AF010000}"/>
    <cellStyle name="Обычный 4 2 2 4 5" xfId="564" xr:uid="{00000000-0005-0000-0000-0000B0010000}"/>
    <cellStyle name="Обычный 4 2 2 4 6" xfId="661" xr:uid="{00000000-0005-0000-0000-0000B1010000}"/>
    <cellStyle name="Обычный 4 2 2 4 7" xfId="174" xr:uid="{00000000-0005-0000-0000-0000B2010000}"/>
    <cellStyle name="Обычный 4 2 2 5" xfId="66" xr:uid="{00000000-0005-0000-0000-0000B3010000}"/>
    <cellStyle name="Обычный 4 2 2 5 2" xfId="272" xr:uid="{00000000-0005-0000-0000-0000B4010000}"/>
    <cellStyle name="Обычный 4 2 2 5 3" xfId="369" xr:uid="{00000000-0005-0000-0000-0000B5010000}"/>
    <cellStyle name="Обычный 4 2 2 5 4" xfId="468" xr:uid="{00000000-0005-0000-0000-0000B6010000}"/>
    <cellStyle name="Обычный 4 2 2 5 5" xfId="565" xr:uid="{00000000-0005-0000-0000-0000B7010000}"/>
    <cellStyle name="Обычный 4 2 2 5 6" xfId="662" xr:uid="{00000000-0005-0000-0000-0000B8010000}"/>
    <cellStyle name="Обычный 4 2 2 5 7" xfId="175" xr:uid="{00000000-0005-0000-0000-0000B9010000}"/>
    <cellStyle name="Обычный 4 2 2 6" xfId="67" xr:uid="{00000000-0005-0000-0000-0000BA010000}"/>
    <cellStyle name="Обычный 4 2 2 6 2" xfId="273" xr:uid="{00000000-0005-0000-0000-0000BB010000}"/>
    <cellStyle name="Обычный 4 2 2 6 3" xfId="370" xr:uid="{00000000-0005-0000-0000-0000BC010000}"/>
    <cellStyle name="Обычный 4 2 2 6 4" xfId="469" xr:uid="{00000000-0005-0000-0000-0000BD010000}"/>
    <cellStyle name="Обычный 4 2 2 6 5" xfId="566" xr:uid="{00000000-0005-0000-0000-0000BE010000}"/>
    <cellStyle name="Обычный 4 2 2 6 6" xfId="663" xr:uid="{00000000-0005-0000-0000-0000BF010000}"/>
    <cellStyle name="Обычный 4 2 2 6 7" xfId="176" xr:uid="{00000000-0005-0000-0000-0000C0010000}"/>
    <cellStyle name="Обычный 4 2 2 7" xfId="268" xr:uid="{00000000-0005-0000-0000-0000C1010000}"/>
    <cellStyle name="Обычный 4 2 2 8" xfId="365" xr:uid="{00000000-0005-0000-0000-0000C2010000}"/>
    <cellStyle name="Обычный 4 2 2 9" xfId="464" xr:uid="{00000000-0005-0000-0000-0000C3010000}"/>
    <cellStyle name="Обычный 4 2 3" xfId="68" xr:uid="{00000000-0005-0000-0000-0000C4010000}"/>
    <cellStyle name="Обычный 4 2 3 2" xfId="274" xr:uid="{00000000-0005-0000-0000-0000C5010000}"/>
    <cellStyle name="Обычный 4 2 3 3" xfId="371" xr:uid="{00000000-0005-0000-0000-0000C6010000}"/>
    <cellStyle name="Обычный 4 2 3 4" xfId="470" xr:uid="{00000000-0005-0000-0000-0000C7010000}"/>
    <cellStyle name="Обычный 4 2 3 5" xfId="567" xr:uid="{00000000-0005-0000-0000-0000C8010000}"/>
    <cellStyle name="Обычный 4 2 3 6" xfId="664" xr:uid="{00000000-0005-0000-0000-0000C9010000}"/>
    <cellStyle name="Обычный 4 2 3 7" xfId="177" xr:uid="{00000000-0005-0000-0000-0000CA010000}"/>
    <cellStyle name="Обычный 4 2 4" xfId="69" xr:uid="{00000000-0005-0000-0000-0000CB010000}"/>
    <cellStyle name="Обычный 4 2 4 2" xfId="275" xr:uid="{00000000-0005-0000-0000-0000CC010000}"/>
    <cellStyle name="Обычный 4 2 4 3" xfId="372" xr:uid="{00000000-0005-0000-0000-0000CD010000}"/>
    <cellStyle name="Обычный 4 2 4 4" xfId="471" xr:uid="{00000000-0005-0000-0000-0000CE010000}"/>
    <cellStyle name="Обычный 4 2 4 5" xfId="568" xr:uid="{00000000-0005-0000-0000-0000CF010000}"/>
    <cellStyle name="Обычный 4 2 4 6" xfId="665" xr:uid="{00000000-0005-0000-0000-0000D0010000}"/>
    <cellStyle name="Обычный 4 2 4 7" xfId="178" xr:uid="{00000000-0005-0000-0000-0000D1010000}"/>
    <cellStyle name="Обычный 4 2 5" xfId="70" xr:uid="{00000000-0005-0000-0000-0000D2010000}"/>
    <cellStyle name="Обычный 4 2 5 2" xfId="276" xr:uid="{00000000-0005-0000-0000-0000D3010000}"/>
    <cellStyle name="Обычный 4 2 5 3" xfId="373" xr:uid="{00000000-0005-0000-0000-0000D4010000}"/>
    <cellStyle name="Обычный 4 2 5 4" xfId="472" xr:uid="{00000000-0005-0000-0000-0000D5010000}"/>
    <cellStyle name="Обычный 4 2 5 5" xfId="569" xr:uid="{00000000-0005-0000-0000-0000D6010000}"/>
    <cellStyle name="Обычный 4 2 5 6" xfId="666" xr:uid="{00000000-0005-0000-0000-0000D7010000}"/>
    <cellStyle name="Обычный 4 2 5 7" xfId="179" xr:uid="{00000000-0005-0000-0000-0000D8010000}"/>
    <cellStyle name="Обычный 4 2 6" xfId="71" xr:uid="{00000000-0005-0000-0000-0000D9010000}"/>
    <cellStyle name="Обычный 4 2 6 2" xfId="277" xr:uid="{00000000-0005-0000-0000-0000DA010000}"/>
    <cellStyle name="Обычный 4 2 6 3" xfId="374" xr:uid="{00000000-0005-0000-0000-0000DB010000}"/>
    <cellStyle name="Обычный 4 2 6 4" xfId="473" xr:uid="{00000000-0005-0000-0000-0000DC010000}"/>
    <cellStyle name="Обычный 4 2 6 5" xfId="570" xr:uid="{00000000-0005-0000-0000-0000DD010000}"/>
    <cellStyle name="Обычный 4 2 6 6" xfId="667" xr:uid="{00000000-0005-0000-0000-0000DE010000}"/>
    <cellStyle name="Обычный 4 2 6 7" xfId="180" xr:uid="{00000000-0005-0000-0000-0000DF010000}"/>
    <cellStyle name="Обычный 4 2 7" xfId="72" xr:uid="{00000000-0005-0000-0000-0000E0010000}"/>
    <cellStyle name="Обычный 4 2 7 2" xfId="278" xr:uid="{00000000-0005-0000-0000-0000E1010000}"/>
    <cellStyle name="Обычный 4 2 7 3" xfId="375" xr:uid="{00000000-0005-0000-0000-0000E2010000}"/>
    <cellStyle name="Обычный 4 2 7 4" xfId="474" xr:uid="{00000000-0005-0000-0000-0000E3010000}"/>
    <cellStyle name="Обычный 4 2 7 5" xfId="571" xr:uid="{00000000-0005-0000-0000-0000E4010000}"/>
    <cellStyle name="Обычный 4 2 7 6" xfId="668" xr:uid="{00000000-0005-0000-0000-0000E5010000}"/>
    <cellStyle name="Обычный 4 2 7 7" xfId="181" xr:uid="{00000000-0005-0000-0000-0000E6010000}"/>
    <cellStyle name="Обычный 4 2 8" xfId="267" xr:uid="{00000000-0005-0000-0000-0000E7010000}"/>
    <cellStyle name="Обычный 4 2 9" xfId="364" xr:uid="{00000000-0005-0000-0000-0000E8010000}"/>
    <cellStyle name="Обычный 4 3" xfId="73" xr:uid="{00000000-0005-0000-0000-0000E9010000}"/>
    <cellStyle name="Обычный 4 3 10" xfId="475" xr:uid="{00000000-0005-0000-0000-0000EA010000}"/>
    <cellStyle name="Обычный 4 3 11" xfId="572" xr:uid="{00000000-0005-0000-0000-0000EB010000}"/>
    <cellStyle name="Обычный 4 3 12" xfId="669" xr:uid="{00000000-0005-0000-0000-0000EC010000}"/>
    <cellStyle name="Обычный 4 3 13" xfId="182" xr:uid="{00000000-0005-0000-0000-0000ED010000}"/>
    <cellStyle name="Обычный 4 3 2" xfId="74" xr:uid="{00000000-0005-0000-0000-0000EE010000}"/>
    <cellStyle name="Обычный 4 3 2 10" xfId="573" xr:uid="{00000000-0005-0000-0000-0000EF010000}"/>
    <cellStyle name="Обычный 4 3 2 11" xfId="670" xr:uid="{00000000-0005-0000-0000-0000F0010000}"/>
    <cellStyle name="Обычный 4 3 2 12" xfId="183" xr:uid="{00000000-0005-0000-0000-0000F1010000}"/>
    <cellStyle name="Обычный 4 3 2 2" xfId="75" xr:uid="{00000000-0005-0000-0000-0000F2010000}"/>
    <cellStyle name="Обычный 4 3 2 2 2" xfId="281" xr:uid="{00000000-0005-0000-0000-0000F3010000}"/>
    <cellStyle name="Обычный 4 3 2 2 3" xfId="378" xr:uid="{00000000-0005-0000-0000-0000F4010000}"/>
    <cellStyle name="Обычный 4 3 2 2 4" xfId="477" xr:uid="{00000000-0005-0000-0000-0000F5010000}"/>
    <cellStyle name="Обычный 4 3 2 2 5" xfId="574" xr:uid="{00000000-0005-0000-0000-0000F6010000}"/>
    <cellStyle name="Обычный 4 3 2 2 6" xfId="671" xr:uid="{00000000-0005-0000-0000-0000F7010000}"/>
    <cellStyle name="Обычный 4 3 2 2 7" xfId="184" xr:uid="{00000000-0005-0000-0000-0000F8010000}"/>
    <cellStyle name="Обычный 4 3 2 3" xfId="76" xr:uid="{00000000-0005-0000-0000-0000F9010000}"/>
    <cellStyle name="Обычный 4 3 2 3 2" xfId="282" xr:uid="{00000000-0005-0000-0000-0000FA010000}"/>
    <cellStyle name="Обычный 4 3 2 3 3" xfId="379" xr:uid="{00000000-0005-0000-0000-0000FB010000}"/>
    <cellStyle name="Обычный 4 3 2 3 4" xfId="478" xr:uid="{00000000-0005-0000-0000-0000FC010000}"/>
    <cellStyle name="Обычный 4 3 2 3 5" xfId="575" xr:uid="{00000000-0005-0000-0000-0000FD010000}"/>
    <cellStyle name="Обычный 4 3 2 3 6" xfId="672" xr:uid="{00000000-0005-0000-0000-0000FE010000}"/>
    <cellStyle name="Обычный 4 3 2 3 7" xfId="185" xr:uid="{00000000-0005-0000-0000-0000FF010000}"/>
    <cellStyle name="Обычный 4 3 2 4" xfId="77" xr:uid="{00000000-0005-0000-0000-000000020000}"/>
    <cellStyle name="Обычный 4 3 2 4 2" xfId="283" xr:uid="{00000000-0005-0000-0000-000001020000}"/>
    <cellStyle name="Обычный 4 3 2 4 3" xfId="380" xr:uid="{00000000-0005-0000-0000-000002020000}"/>
    <cellStyle name="Обычный 4 3 2 4 4" xfId="479" xr:uid="{00000000-0005-0000-0000-000003020000}"/>
    <cellStyle name="Обычный 4 3 2 4 5" xfId="576" xr:uid="{00000000-0005-0000-0000-000004020000}"/>
    <cellStyle name="Обычный 4 3 2 4 6" xfId="673" xr:uid="{00000000-0005-0000-0000-000005020000}"/>
    <cellStyle name="Обычный 4 3 2 4 7" xfId="186" xr:uid="{00000000-0005-0000-0000-000006020000}"/>
    <cellStyle name="Обычный 4 3 2 5" xfId="78" xr:uid="{00000000-0005-0000-0000-000007020000}"/>
    <cellStyle name="Обычный 4 3 2 5 2" xfId="284" xr:uid="{00000000-0005-0000-0000-000008020000}"/>
    <cellStyle name="Обычный 4 3 2 5 3" xfId="381" xr:uid="{00000000-0005-0000-0000-000009020000}"/>
    <cellStyle name="Обычный 4 3 2 5 4" xfId="480" xr:uid="{00000000-0005-0000-0000-00000A020000}"/>
    <cellStyle name="Обычный 4 3 2 5 5" xfId="577" xr:uid="{00000000-0005-0000-0000-00000B020000}"/>
    <cellStyle name="Обычный 4 3 2 5 6" xfId="674" xr:uid="{00000000-0005-0000-0000-00000C020000}"/>
    <cellStyle name="Обычный 4 3 2 5 7" xfId="187" xr:uid="{00000000-0005-0000-0000-00000D020000}"/>
    <cellStyle name="Обычный 4 3 2 6" xfId="79" xr:uid="{00000000-0005-0000-0000-00000E020000}"/>
    <cellStyle name="Обычный 4 3 2 6 2" xfId="285" xr:uid="{00000000-0005-0000-0000-00000F020000}"/>
    <cellStyle name="Обычный 4 3 2 6 3" xfId="382" xr:uid="{00000000-0005-0000-0000-000010020000}"/>
    <cellStyle name="Обычный 4 3 2 6 4" xfId="481" xr:uid="{00000000-0005-0000-0000-000011020000}"/>
    <cellStyle name="Обычный 4 3 2 6 5" xfId="578" xr:uid="{00000000-0005-0000-0000-000012020000}"/>
    <cellStyle name="Обычный 4 3 2 6 6" xfId="675" xr:uid="{00000000-0005-0000-0000-000013020000}"/>
    <cellStyle name="Обычный 4 3 2 6 7" xfId="188" xr:uid="{00000000-0005-0000-0000-000014020000}"/>
    <cellStyle name="Обычный 4 3 2 7" xfId="280" xr:uid="{00000000-0005-0000-0000-000015020000}"/>
    <cellStyle name="Обычный 4 3 2 8" xfId="377" xr:uid="{00000000-0005-0000-0000-000016020000}"/>
    <cellStyle name="Обычный 4 3 2 9" xfId="476" xr:uid="{00000000-0005-0000-0000-000017020000}"/>
    <cellStyle name="Обычный 4 3 3" xfId="80" xr:uid="{00000000-0005-0000-0000-000018020000}"/>
    <cellStyle name="Обычный 4 3 3 2" xfId="286" xr:uid="{00000000-0005-0000-0000-000019020000}"/>
    <cellStyle name="Обычный 4 3 3 3" xfId="383" xr:uid="{00000000-0005-0000-0000-00001A020000}"/>
    <cellStyle name="Обычный 4 3 3 4" xfId="482" xr:uid="{00000000-0005-0000-0000-00001B020000}"/>
    <cellStyle name="Обычный 4 3 3 5" xfId="579" xr:uid="{00000000-0005-0000-0000-00001C020000}"/>
    <cellStyle name="Обычный 4 3 3 6" xfId="676" xr:uid="{00000000-0005-0000-0000-00001D020000}"/>
    <cellStyle name="Обычный 4 3 3 7" xfId="189" xr:uid="{00000000-0005-0000-0000-00001E020000}"/>
    <cellStyle name="Обычный 4 3 4" xfId="81" xr:uid="{00000000-0005-0000-0000-00001F020000}"/>
    <cellStyle name="Обычный 4 3 4 2" xfId="287" xr:uid="{00000000-0005-0000-0000-000020020000}"/>
    <cellStyle name="Обычный 4 3 4 3" xfId="384" xr:uid="{00000000-0005-0000-0000-000021020000}"/>
    <cellStyle name="Обычный 4 3 4 4" xfId="483" xr:uid="{00000000-0005-0000-0000-000022020000}"/>
    <cellStyle name="Обычный 4 3 4 5" xfId="580" xr:uid="{00000000-0005-0000-0000-000023020000}"/>
    <cellStyle name="Обычный 4 3 4 6" xfId="677" xr:uid="{00000000-0005-0000-0000-000024020000}"/>
    <cellStyle name="Обычный 4 3 4 7" xfId="190" xr:uid="{00000000-0005-0000-0000-000025020000}"/>
    <cellStyle name="Обычный 4 3 5" xfId="82" xr:uid="{00000000-0005-0000-0000-000026020000}"/>
    <cellStyle name="Обычный 4 3 5 2" xfId="288" xr:uid="{00000000-0005-0000-0000-000027020000}"/>
    <cellStyle name="Обычный 4 3 5 3" xfId="385" xr:uid="{00000000-0005-0000-0000-000028020000}"/>
    <cellStyle name="Обычный 4 3 5 4" xfId="484" xr:uid="{00000000-0005-0000-0000-000029020000}"/>
    <cellStyle name="Обычный 4 3 5 5" xfId="581" xr:uid="{00000000-0005-0000-0000-00002A020000}"/>
    <cellStyle name="Обычный 4 3 5 6" xfId="678" xr:uid="{00000000-0005-0000-0000-00002B020000}"/>
    <cellStyle name="Обычный 4 3 5 7" xfId="191" xr:uid="{00000000-0005-0000-0000-00002C020000}"/>
    <cellStyle name="Обычный 4 3 6" xfId="83" xr:uid="{00000000-0005-0000-0000-00002D020000}"/>
    <cellStyle name="Обычный 4 3 6 2" xfId="289" xr:uid="{00000000-0005-0000-0000-00002E020000}"/>
    <cellStyle name="Обычный 4 3 6 3" xfId="386" xr:uid="{00000000-0005-0000-0000-00002F020000}"/>
    <cellStyle name="Обычный 4 3 6 4" xfId="485" xr:uid="{00000000-0005-0000-0000-000030020000}"/>
    <cellStyle name="Обычный 4 3 6 5" xfId="582" xr:uid="{00000000-0005-0000-0000-000031020000}"/>
    <cellStyle name="Обычный 4 3 6 6" xfId="679" xr:uid="{00000000-0005-0000-0000-000032020000}"/>
    <cellStyle name="Обычный 4 3 6 7" xfId="192" xr:uid="{00000000-0005-0000-0000-000033020000}"/>
    <cellStyle name="Обычный 4 3 7" xfId="84" xr:uid="{00000000-0005-0000-0000-000034020000}"/>
    <cellStyle name="Обычный 4 3 7 2" xfId="290" xr:uid="{00000000-0005-0000-0000-000035020000}"/>
    <cellStyle name="Обычный 4 3 7 3" xfId="387" xr:uid="{00000000-0005-0000-0000-000036020000}"/>
    <cellStyle name="Обычный 4 3 7 4" xfId="486" xr:uid="{00000000-0005-0000-0000-000037020000}"/>
    <cellStyle name="Обычный 4 3 7 5" xfId="583" xr:uid="{00000000-0005-0000-0000-000038020000}"/>
    <cellStyle name="Обычный 4 3 7 6" xfId="680" xr:uid="{00000000-0005-0000-0000-000039020000}"/>
    <cellStyle name="Обычный 4 3 7 7" xfId="193" xr:uid="{00000000-0005-0000-0000-00003A020000}"/>
    <cellStyle name="Обычный 4 3 8" xfId="279" xr:uid="{00000000-0005-0000-0000-00003B020000}"/>
    <cellStyle name="Обычный 4 3 9" xfId="376" xr:uid="{00000000-0005-0000-0000-00003C020000}"/>
    <cellStyle name="Обычный 4 4" xfId="85" xr:uid="{00000000-0005-0000-0000-00003D020000}"/>
    <cellStyle name="Обычный 4 4 10" xfId="584" xr:uid="{00000000-0005-0000-0000-00003E020000}"/>
    <cellStyle name="Обычный 4 4 11" xfId="681" xr:uid="{00000000-0005-0000-0000-00003F020000}"/>
    <cellStyle name="Обычный 4 4 12" xfId="194" xr:uid="{00000000-0005-0000-0000-000040020000}"/>
    <cellStyle name="Обычный 4 4 2" xfId="86" xr:uid="{00000000-0005-0000-0000-000041020000}"/>
    <cellStyle name="Обычный 4 4 2 2" xfId="292" xr:uid="{00000000-0005-0000-0000-000042020000}"/>
    <cellStyle name="Обычный 4 4 2 3" xfId="389" xr:uid="{00000000-0005-0000-0000-000043020000}"/>
    <cellStyle name="Обычный 4 4 2 4" xfId="488" xr:uid="{00000000-0005-0000-0000-000044020000}"/>
    <cellStyle name="Обычный 4 4 2 5" xfId="585" xr:uid="{00000000-0005-0000-0000-000045020000}"/>
    <cellStyle name="Обычный 4 4 2 6" xfId="682" xr:uid="{00000000-0005-0000-0000-000046020000}"/>
    <cellStyle name="Обычный 4 4 2 7" xfId="195" xr:uid="{00000000-0005-0000-0000-000047020000}"/>
    <cellStyle name="Обычный 4 4 3" xfId="87" xr:uid="{00000000-0005-0000-0000-000048020000}"/>
    <cellStyle name="Обычный 4 4 3 2" xfId="293" xr:uid="{00000000-0005-0000-0000-000049020000}"/>
    <cellStyle name="Обычный 4 4 3 3" xfId="390" xr:uid="{00000000-0005-0000-0000-00004A020000}"/>
    <cellStyle name="Обычный 4 4 3 4" xfId="489" xr:uid="{00000000-0005-0000-0000-00004B020000}"/>
    <cellStyle name="Обычный 4 4 3 5" xfId="586" xr:uid="{00000000-0005-0000-0000-00004C020000}"/>
    <cellStyle name="Обычный 4 4 3 6" xfId="683" xr:uid="{00000000-0005-0000-0000-00004D020000}"/>
    <cellStyle name="Обычный 4 4 3 7" xfId="196" xr:uid="{00000000-0005-0000-0000-00004E020000}"/>
    <cellStyle name="Обычный 4 4 4" xfId="88" xr:uid="{00000000-0005-0000-0000-00004F020000}"/>
    <cellStyle name="Обычный 4 4 4 2" xfId="294" xr:uid="{00000000-0005-0000-0000-000050020000}"/>
    <cellStyle name="Обычный 4 4 4 3" xfId="391" xr:uid="{00000000-0005-0000-0000-000051020000}"/>
    <cellStyle name="Обычный 4 4 4 4" xfId="490" xr:uid="{00000000-0005-0000-0000-000052020000}"/>
    <cellStyle name="Обычный 4 4 4 5" xfId="587" xr:uid="{00000000-0005-0000-0000-000053020000}"/>
    <cellStyle name="Обычный 4 4 4 6" xfId="684" xr:uid="{00000000-0005-0000-0000-000054020000}"/>
    <cellStyle name="Обычный 4 4 4 7" xfId="197" xr:uid="{00000000-0005-0000-0000-000055020000}"/>
    <cellStyle name="Обычный 4 4 5" xfId="89" xr:uid="{00000000-0005-0000-0000-000056020000}"/>
    <cellStyle name="Обычный 4 4 5 2" xfId="295" xr:uid="{00000000-0005-0000-0000-000057020000}"/>
    <cellStyle name="Обычный 4 4 5 3" xfId="392" xr:uid="{00000000-0005-0000-0000-000058020000}"/>
    <cellStyle name="Обычный 4 4 5 4" xfId="491" xr:uid="{00000000-0005-0000-0000-000059020000}"/>
    <cellStyle name="Обычный 4 4 5 5" xfId="588" xr:uid="{00000000-0005-0000-0000-00005A020000}"/>
    <cellStyle name="Обычный 4 4 5 6" xfId="685" xr:uid="{00000000-0005-0000-0000-00005B020000}"/>
    <cellStyle name="Обычный 4 4 5 7" xfId="198" xr:uid="{00000000-0005-0000-0000-00005C020000}"/>
    <cellStyle name="Обычный 4 4 6" xfId="90" xr:uid="{00000000-0005-0000-0000-00005D020000}"/>
    <cellStyle name="Обычный 4 4 6 2" xfId="296" xr:uid="{00000000-0005-0000-0000-00005E020000}"/>
    <cellStyle name="Обычный 4 4 6 3" xfId="393" xr:uid="{00000000-0005-0000-0000-00005F020000}"/>
    <cellStyle name="Обычный 4 4 6 4" xfId="492" xr:uid="{00000000-0005-0000-0000-000060020000}"/>
    <cellStyle name="Обычный 4 4 6 5" xfId="589" xr:uid="{00000000-0005-0000-0000-000061020000}"/>
    <cellStyle name="Обычный 4 4 6 6" xfId="686" xr:uid="{00000000-0005-0000-0000-000062020000}"/>
    <cellStyle name="Обычный 4 4 6 7" xfId="199" xr:uid="{00000000-0005-0000-0000-000063020000}"/>
    <cellStyle name="Обычный 4 4 7" xfId="291" xr:uid="{00000000-0005-0000-0000-000064020000}"/>
    <cellStyle name="Обычный 4 4 8" xfId="388" xr:uid="{00000000-0005-0000-0000-000065020000}"/>
    <cellStyle name="Обычный 4 4 9" xfId="487" xr:uid="{00000000-0005-0000-0000-000066020000}"/>
    <cellStyle name="Обычный 4 5" xfId="91" xr:uid="{00000000-0005-0000-0000-000067020000}"/>
    <cellStyle name="Обычный 4 5 10" xfId="590" xr:uid="{00000000-0005-0000-0000-000068020000}"/>
    <cellStyle name="Обычный 4 5 11" xfId="687" xr:uid="{00000000-0005-0000-0000-000069020000}"/>
    <cellStyle name="Обычный 4 5 12" xfId="200" xr:uid="{00000000-0005-0000-0000-00006A020000}"/>
    <cellStyle name="Обычный 4 5 2" xfId="92" xr:uid="{00000000-0005-0000-0000-00006B020000}"/>
    <cellStyle name="Обычный 4 5 2 2" xfId="298" xr:uid="{00000000-0005-0000-0000-00006C020000}"/>
    <cellStyle name="Обычный 4 5 2 3" xfId="395" xr:uid="{00000000-0005-0000-0000-00006D020000}"/>
    <cellStyle name="Обычный 4 5 2 4" xfId="494" xr:uid="{00000000-0005-0000-0000-00006E020000}"/>
    <cellStyle name="Обычный 4 5 2 5" xfId="591" xr:uid="{00000000-0005-0000-0000-00006F020000}"/>
    <cellStyle name="Обычный 4 5 2 6" xfId="688" xr:uid="{00000000-0005-0000-0000-000070020000}"/>
    <cellStyle name="Обычный 4 5 2 7" xfId="201" xr:uid="{00000000-0005-0000-0000-000071020000}"/>
    <cellStyle name="Обычный 4 5 3" xfId="93" xr:uid="{00000000-0005-0000-0000-000072020000}"/>
    <cellStyle name="Обычный 4 5 3 2" xfId="299" xr:uid="{00000000-0005-0000-0000-000073020000}"/>
    <cellStyle name="Обычный 4 5 3 3" xfId="396" xr:uid="{00000000-0005-0000-0000-000074020000}"/>
    <cellStyle name="Обычный 4 5 3 4" xfId="495" xr:uid="{00000000-0005-0000-0000-000075020000}"/>
    <cellStyle name="Обычный 4 5 3 5" xfId="592" xr:uid="{00000000-0005-0000-0000-000076020000}"/>
    <cellStyle name="Обычный 4 5 3 6" xfId="689" xr:uid="{00000000-0005-0000-0000-000077020000}"/>
    <cellStyle name="Обычный 4 5 3 7" xfId="202" xr:uid="{00000000-0005-0000-0000-000078020000}"/>
    <cellStyle name="Обычный 4 5 4" xfId="94" xr:uid="{00000000-0005-0000-0000-000079020000}"/>
    <cellStyle name="Обычный 4 5 4 2" xfId="300" xr:uid="{00000000-0005-0000-0000-00007A020000}"/>
    <cellStyle name="Обычный 4 5 4 3" xfId="397" xr:uid="{00000000-0005-0000-0000-00007B020000}"/>
    <cellStyle name="Обычный 4 5 4 4" xfId="496" xr:uid="{00000000-0005-0000-0000-00007C020000}"/>
    <cellStyle name="Обычный 4 5 4 5" xfId="593" xr:uid="{00000000-0005-0000-0000-00007D020000}"/>
    <cellStyle name="Обычный 4 5 4 6" xfId="690" xr:uid="{00000000-0005-0000-0000-00007E020000}"/>
    <cellStyle name="Обычный 4 5 4 7" xfId="203" xr:uid="{00000000-0005-0000-0000-00007F020000}"/>
    <cellStyle name="Обычный 4 5 5" xfId="95" xr:uid="{00000000-0005-0000-0000-000080020000}"/>
    <cellStyle name="Обычный 4 5 5 2" xfId="301" xr:uid="{00000000-0005-0000-0000-000081020000}"/>
    <cellStyle name="Обычный 4 5 5 3" xfId="398" xr:uid="{00000000-0005-0000-0000-000082020000}"/>
    <cellStyle name="Обычный 4 5 5 4" xfId="497" xr:uid="{00000000-0005-0000-0000-000083020000}"/>
    <cellStyle name="Обычный 4 5 5 5" xfId="594" xr:uid="{00000000-0005-0000-0000-000084020000}"/>
    <cellStyle name="Обычный 4 5 5 6" xfId="691" xr:uid="{00000000-0005-0000-0000-000085020000}"/>
    <cellStyle name="Обычный 4 5 5 7" xfId="204" xr:uid="{00000000-0005-0000-0000-000086020000}"/>
    <cellStyle name="Обычный 4 5 6" xfId="96" xr:uid="{00000000-0005-0000-0000-000087020000}"/>
    <cellStyle name="Обычный 4 5 6 2" xfId="302" xr:uid="{00000000-0005-0000-0000-000088020000}"/>
    <cellStyle name="Обычный 4 5 6 3" xfId="399" xr:uid="{00000000-0005-0000-0000-000089020000}"/>
    <cellStyle name="Обычный 4 5 6 4" xfId="498" xr:uid="{00000000-0005-0000-0000-00008A020000}"/>
    <cellStyle name="Обычный 4 5 6 5" xfId="595" xr:uid="{00000000-0005-0000-0000-00008B020000}"/>
    <cellStyle name="Обычный 4 5 6 6" xfId="692" xr:uid="{00000000-0005-0000-0000-00008C020000}"/>
    <cellStyle name="Обычный 4 5 6 7" xfId="205" xr:uid="{00000000-0005-0000-0000-00008D020000}"/>
    <cellStyle name="Обычный 4 5 7" xfId="297" xr:uid="{00000000-0005-0000-0000-00008E020000}"/>
    <cellStyle name="Обычный 4 5 8" xfId="394" xr:uid="{00000000-0005-0000-0000-00008F020000}"/>
    <cellStyle name="Обычный 4 5 9" xfId="493" xr:uid="{00000000-0005-0000-0000-000090020000}"/>
    <cellStyle name="Обычный 4 6" xfId="97" xr:uid="{00000000-0005-0000-0000-000091020000}"/>
    <cellStyle name="Обычный 4 6 2" xfId="303" xr:uid="{00000000-0005-0000-0000-000092020000}"/>
    <cellStyle name="Обычный 4 6 3" xfId="400" xr:uid="{00000000-0005-0000-0000-000093020000}"/>
    <cellStyle name="Обычный 4 6 4" xfId="499" xr:uid="{00000000-0005-0000-0000-000094020000}"/>
    <cellStyle name="Обычный 4 6 5" xfId="596" xr:uid="{00000000-0005-0000-0000-000095020000}"/>
    <cellStyle name="Обычный 4 6 6" xfId="693" xr:uid="{00000000-0005-0000-0000-000096020000}"/>
    <cellStyle name="Обычный 4 6 7" xfId="206" xr:uid="{00000000-0005-0000-0000-000097020000}"/>
    <cellStyle name="Обычный 4 7" xfId="98" xr:uid="{00000000-0005-0000-0000-000098020000}"/>
    <cellStyle name="Обычный 4 7 2" xfId="304" xr:uid="{00000000-0005-0000-0000-000099020000}"/>
    <cellStyle name="Обычный 4 7 3" xfId="401" xr:uid="{00000000-0005-0000-0000-00009A020000}"/>
    <cellStyle name="Обычный 4 7 4" xfId="500" xr:uid="{00000000-0005-0000-0000-00009B020000}"/>
    <cellStyle name="Обычный 4 7 5" xfId="597" xr:uid="{00000000-0005-0000-0000-00009C020000}"/>
    <cellStyle name="Обычный 4 7 6" xfId="694" xr:uid="{00000000-0005-0000-0000-00009D020000}"/>
    <cellStyle name="Обычный 4 7 7" xfId="207" xr:uid="{00000000-0005-0000-0000-00009E020000}"/>
    <cellStyle name="Обычный 4 8" xfId="99" xr:uid="{00000000-0005-0000-0000-00009F020000}"/>
    <cellStyle name="Обычный 4 8 2" xfId="305" xr:uid="{00000000-0005-0000-0000-0000A0020000}"/>
    <cellStyle name="Обычный 4 8 3" xfId="402" xr:uid="{00000000-0005-0000-0000-0000A1020000}"/>
    <cellStyle name="Обычный 4 8 4" xfId="501" xr:uid="{00000000-0005-0000-0000-0000A2020000}"/>
    <cellStyle name="Обычный 4 8 5" xfId="598" xr:uid="{00000000-0005-0000-0000-0000A3020000}"/>
    <cellStyle name="Обычный 4 8 6" xfId="695" xr:uid="{00000000-0005-0000-0000-0000A4020000}"/>
    <cellStyle name="Обычный 4 8 7" xfId="208" xr:uid="{00000000-0005-0000-0000-0000A5020000}"/>
    <cellStyle name="Обычный 4 9" xfId="100" xr:uid="{00000000-0005-0000-0000-0000A6020000}"/>
    <cellStyle name="Обычный 4 9 2" xfId="306" xr:uid="{00000000-0005-0000-0000-0000A7020000}"/>
    <cellStyle name="Обычный 4 9 3" xfId="403" xr:uid="{00000000-0005-0000-0000-0000A8020000}"/>
    <cellStyle name="Обычный 4 9 4" xfId="502" xr:uid="{00000000-0005-0000-0000-0000A9020000}"/>
    <cellStyle name="Обычный 4 9 5" xfId="599" xr:uid="{00000000-0005-0000-0000-0000AA020000}"/>
    <cellStyle name="Обычный 4 9 6" xfId="696" xr:uid="{00000000-0005-0000-0000-0000AB020000}"/>
    <cellStyle name="Обычный 4 9 7" xfId="209" xr:uid="{00000000-0005-0000-0000-0000AC020000}"/>
    <cellStyle name="Пояснение" xfId="112" builtinId="53"/>
    <cellStyle name="Процентный 2" xfId="101" xr:uid="{00000000-0005-0000-0000-0000AE020000}"/>
    <cellStyle name="Процентный 2 2" xfId="102" xr:uid="{00000000-0005-0000-0000-0000AF020000}"/>
    <cellStyle name="Процентный 3" xfId="103" xr:uid="{00000000-0005-0000-0000-0000B0020000}"/>
    <cellStyle name="Процентный 4" xfId="104" xr:uid="{00000000-0005-0000-0000-0000B1020000}"/>
    <cellStyle name="Финансовый 2" xfId="105" xr:uid="{00000000-0005-0000-0000-0000B2020000}"/>
    <cellStyle name="Финансовый 2 2" xfId="106" xr:uid="{00000000-0005-0000-0000-0000B3020000}"/>
    <cellStyle name="Финансовый 3" xfId="107" xr:uid="{00000000-0005-0000-0000-0000B4020000}"/>
    <cellStyle name="Финансовый 3 2" xfId="108" xr:uid="{00000000-0005-0000-0000-0000B5020000}"/>
    <cellStyle name="Финансовый 4" xfId="109" xr:uid="{00000000-0005-0000-0000-0000B6020000}"/>
    <cellStyle name="Финансовый 5" xfId="110" xr:uid="{00000000-0005-0000-0000-0000B7020000}"/>
    <cellStyle name="Финансовый 6" xfId="111" xr:uid="{00000000-0005-0000-0000-0000B802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  <pageSetUpPr fitToPage="1"/>
  </sheetPr>
  <dimension ref="A1:EA282"/>
  <sheetViews>
    <sheetView tabSelected="1" view="pageBreakPreview" zoomScale="43" zoomScaleNormal="43" zoomScaleSheetLayoutView="43" workbookViewId="0">
      <pane xSplit="1" ySplit="6" topLeftCell="B251" activePane="bottomRight" state="frozen"/>
      <selection pane="topRight" activeCell="B1" sqref="B1"/>
      <selection pane="bottomLeft" activeCell="A7" sqref="A7"/>
      <selection pane="bottomRight" activeCell="N252" sqref="N252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4.7109375" customWidth="1"/>
    <col min="7" max="7" width="19.140625" customWidth="1"/>
    <col min="8" max="8" width="21" customWidth="1"/>
    <col min="9" max="9" width="21.28515625" customWidth="1"/>
    <col min="10" max="10" width="17.5703125" customWidth="1"/>
    <col min="11" max="11" width="31.7109375" customWidth="1"/>
    <col min="12" max="12" width="19.85546875" customWidth="1"/>
    <col min="13" max="13" width="17" customWidth="1"/>
    <col min="14" max="14" width="20.140625" customWidth="1"/>
    <col min="15" max="15" width="21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1" ht="23.45" customHeight="1" x14ac:dyDescent="0.35">
      <c r="A1" s="29"/>
      <c r="B1" s="39"/>
      <c r="C1" s="28"/>
      <c r="D1" s="28"/>
      <c r="E1" s="39"/>
      <c r="F1" s="29"/>
      <c r="G1" s="39"/>
      <c r="H1" s="39"/>
      <c r="I1" s="39"/>
      <c r="J1" s="39"/>
      <c r="K1" s="39"/>
      <c r="L1" s="39"/>
      <c r="M1" s="40"/>
      <c r="N1" s="39"/>
      <c r="O1" s="39"/>
      <c r="P1" s="39"/>
    </row>
    <row r="2" spans="1:131" s="30" customFormat="1" ht="40.5" customHeight="1" x14ac:dyDescent="0.25">
      <c r="A2" s="524" t="s">
        <v>275</v>
      </c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</row>
    <row r="3" spans="1:131" s="30" customFormat="1" ht="23.45" customHeight="1" thickBot="1" x14ac:dyDescent="0.4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31"/>
      <c r="R3" s="31"/>
    </row>
    <row r="4" spans="1:131" s="32" customFormat="1" ht="57" customHeight="1" x14ac:dyDescent="0.25">
      <c r="A4" s="541" t="s">
        <v>0</v>
      </c>
      <c r="B4" s="525" t="s">
        <v>36</v>
      </c>
      <c r="C4" s="529" t="s">
        <v>215</v>
      </c>
      <c r="D4" s="530"/>
      <c r="E4" s="531"/>
      <c r="F4" s="543" t="s">
        <v>40</v>
      </c>
      <c r="G4" s="544"/>
      <c r="H4" s="544"/>
      <c r="I4" s="544"/>
      <c r="J4" s="545"/>
      <c r="K4" s="549" t="s">
        <v>45</v>
      </c>
      <c r="L4" s="549"/>
      <c r="M4" s="549"/>
      <c r="N4" s="549"/>
      <c r="O4" s="525" t="s">
        <v>48</v>
      </c>
      <c r="P4" s="527" t="s">
        <v>51</v>
      </c>
      <c r="Q4" s="33"/>
      <c r="R4" s="33"/>
    </row>
    <row r="5" spans="1:131" s="32" customFormat="1" ht="154.5" customHeight="1" x14ac:dyDescent="0.25">
      <c r="A5" s="542"/>
      <c r="B5" s="526"/>
      <c r="C5" s="43" t="s">
        <v>276</v>
      </c>
      <c r="D5" s="43" t="s">
        <v>37</v>
      </c>
      <c r="E5" s="44" t="s">
        <v>38</v>
      </c>
      <c r="F5" s="44" t="s">
        <v>3</v>
      </c>
      <c r="G5" s="43" t="s">
        <v>277</v>
      </c>
      <c r="H5" s="43" t="s">
        <v>278</v>
      </c>
      <c r="I5" s="43" t="s">
        <v>42</v>
      </c>
      <c r="J5" s="43" t="s">
        <v>43</v>
      </c>
      <c r="K5" s="43" t="s">
        <v>49</v>
      </c>
      <c r="L5" s="45" t="s">
        <v>279</v>
      </c>
      <c r="M5" s="45" t="s">
        <v>280</v>
      </c>
      <c r="N5" s="45" t="s">
        <v>46</v>
      </c>
      <c r="O5" s="526"/>
      <c r="P5" s="528"/>
      <c r="Q5" s="33"/>
      <c r="R5" s="33"/>
    </row>
    <row r="6" spans="1:131" s="26" customFormat="1" ht="103.5" customHeight="1" thickBot="1" x14ac:dyDescent="0.3">
      <c r="A6" s="46"/>
      <c r="B6" s="47">
        <v>1</v>
      </c>
      <c r="C6" s="47">
        <v>2</v>
      </c>
      <c r="D6" s="47">
        <v>3</v>
      </c>
      <c r="E6" s="47" t="s">
        <v>39</v>
      </c>
      <c r="F6" s="47">
        <v>5</v>
      </c>
      <c r="G6" s="47">
        <v>6</v>
      </c>
      <c r="H6" s="47">
        <v>7</v>
      </c>
      <c r="I6" s="47" t="s">
        <v>41</v>
      </c>
      <c r="J6" s="47" t="s">
        <v>44</v>
      </c>
      <c r="K6" s="48">
        <v>10</v>
      </c>
      <c r="L6" s="47">
        <v>11</v>
      </c>
      <c r="M6" s="47">
        <v>12</v>
      </c>
      <c r="N6" s="47" t="s">
        <v>47</v>
      </c>
      <c r="O6" s="49" t="s">
        <v>73</v>
      </c>
      <c r="P6" s="50">
        <v>15</v>
      </c>
      <c r="Q6" s="35"/>
      <c r="R6" s="35"/>
      <c r="S6" s="35"/>
      <c r="T6" s="35"/>
      <c r="U6" s="35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8"/>
      <c r="EA6" s="36"/>
    </row>
    <row r="7" spans="1:131" s="32" customFormat="1" ht="168" customHeight="1" thickBot="1" x14ac:dyDescent="0.3">
      <c r="A7" s="546">
        <v>1</v>
      </c>
      <c r="B7" s="550" t="s">
        <v>216</v>
      </c>
      <c r="C7" s="52">
        <v>36</v>
      </c>
      <c r="D7" s="52">
        <v>31</v>
      </c>
      <c r="E7" s="53">
        <f>D7/C7*100</f>
        <v>86.111111111111114</v>
      </c>
      <c r="F7" s="54" t="s">
        <v>6</v>
      </c>
      <c r="G7" s="55">
        <v>7111</v>
      </c>
      <c r="H7" s="55"/>
      <c r="I7" s="56"/>
      <c r="J7" s="57"/>
      <c r="K7" s="58" t="s">
        <v>132</v>
      </c>
      <c r="L7" s="58">
        <v>272668</v>
      </c>
      <c r="M7" s="433">
        <v>313384</v>
      </c>
      <c r="N7" s="59">
        <f>M7/L7*100</f>
        <v>114.9324453181158</v>
      </c>
      <c r="O7" s="60">
        <f>N24*J7/100</f>
        <v>0</v>
      </c>
      <c r="P7" s="61" t="s">
        <v>170</v>
      </c>
      <c r="Q7" s="33"/>
      <c r="R7" s="33"/>
    </row>
    <row r="8" spans="1:131" s="32" customFormat="1" ht="162.75" customHeight="1" thickBot="1" x14ac:dyDescent="0.3">
      <c r="A8" s="547"/>
      <c r="B8" s="551"/>
      <c r="C8" s="532" t="s">
        <v>303</v>
      </c>
      <c r="D8" s="533"/>
      <c r="E8" s="534"/>
      <c r="F8" s="63" t="s">
        <v>53</v>
      </c>
      <c r="G8" s="64">
        <v>3600</v>
      </c>
      <c r="H8" s="65"/>
      <c r="I8" s="66"/>
      <c r="J8" s="67"/>
      <c r="K8" s="68" t="s">
        <v>133</v>
      </c>
      <c r="L8" s="69">
        <v>103</v>
      </c>
      <c r="M8" s="70">
        <v>133.69999999999999</v>
      </c>
      <c r="N8" s="59">
        <f>M8/L8*100</f>
        <v>129.80582524271844</v>
      </c>
      <c r="O8" s="71"/>
      <c r="P8" s="72"/>
      <c r="Q8" s="33"/>
      <c r="R8" s="33"/>
    </row>
    <row r="9" spans="1:131" s="32" customFormat="1" ht="153.75" customHeight="1" thickBot="1" x14ac:dyDescent="0.3">
      <c r="A9" s="547"/>
      <c r="B9" s="551"/>
      <c r="C9" s="535"/>
      <c r="D9" s="536"/>
      <c r="E9" s="537"/>
      <c r="F9" s="63" t="s">
        <v>52</v>
      </c>
      <c r="G9" s="64">
        <v>900</v>
      </c>
      <c r="H9" s="65"/>
      <c r="I9" s="66"/>
      <c r="J9" s="67"/>
      <c r="K9" s="68" t="s">
        <v>134</v>
      </c>
      <c r="L9" s="69">
        <v>1466</v>
      </c>
      <c r="M9" s="70">
        <v>2448.3000000000002</v>
      </c>
      <c r="N9" s="59">
        <f t="shared" ref="N9:N21" si="0">M9/L9*100</f>
        <v>167.00545702592089</v>
      </c>
      <c r="O9" s="71"/>
      <c r="P9" s="72"/>
      <c r="Q9" s="33"/>
      <c r="R9" s="33"/>
    </row>
    <row r="10" spans="1:131" s="32" customFormat="1" ht="228.75" customHeight="1" thickBot="1" x14ac:dyDescent="0.3">
      <c r="A10" s="547"/>
      <c r="B10" s="551"/>
      <c r="C10" s="535"/>
      <c r="D10" s="536"/>
      <c r="E10" s="537"/>
      <c r="F10" s="63" t="s">
        <v>54</v>
      </c>
      <c r="G10" s="64">
        <v>111</v>
      </c>
      <c r="H10" s="65"/>
      <c r="I10" s="66"/>
      <c r="J10" s="67"/>
      <c r="K10" s="68" t="s">
        <v>135</v>
      </c>
      <c r="L10" s="69">
        <v>102.5</v>
      </c>
      <c r="M10" s="70">
        <v>132.6</v>
      </c>
      <c r="N10" s="59">
        <f t="shared" si="0"/>
        <v>129.36585365853659</v>
      </c>
      <c r="O10" s="71"/>
      <c r="P10" s="72"/>
      <c r="Q10" s="33"/>
      <c r="R10" s="33"/>
    </row>
    <row r="11" spans="1:131" s="32" customFormat="1" ht="86.25" customHeight="1" thickBot="1" x14ac:dyDescent="0.3">
      <c r="A11" s="547"/>
      <c r="B11" s="551"/>
      <c r="C11" s="535"/>
      <c r="D11" s="536"/>
      <c r="E11" s="537"/>
      <c r="F11" s="73" t="s">
        <v>55</v>
      </c>
      <c r="G11" s="64">
        <v>2500</v>
      </c>
      <c r="H11" s="65"/>
      <c r="I11" s="66"/>
      <c r="J11" s="67"/>
      <c r="K11" s="68" t="s">
        <v>136</v>
      </c>
      <c r="L11" s="68">
        <v>77000</v>
      </c>
      <c r="M11" s="70">
        <v>61961</v>
      </c>
      <c r="N11" s="59">
        <f t="shared" si="0"/>
        <v>80.468831168831173</v>
      </c>
      <c r="O11" s="71"/>
      <c r="P11" s="72"/>
      <c r="Q11" s="34"/>
      <c r="R11" s="33"/>
    </row>
    <row r="12" spans="1:131" ht="71.25" customHeight="1" thickBot="1" x14ac:dyDescent="0.35">
      <c r="A12" s="547"/>
      <c r="B12" s="551"/>
      <c r="C12" s="535"/>
      <c r="D12" s="536"/>
      <c r="E12" s="537"/>
      <c r="F12" s="74"/>
      <c r="G12" s="75"/>
      <c r="H12" s="75"/>
      <c r="I12" s="75"/>
      <c r="J12" s="75"/>
      <c r="K12" s="68" t="s">
        <v>137</v>
      </c>
      <c r="L12" s="68">
        <v>37000</v>
      </c>
      <c r="M12" s="76">
        <v>61961</v>
      </c>
      <c r="N12" s="59">
        <f t="shared" si="0"/>
        <v>167.46216216216217</v>
      </c>
      <c r="O12" s="71"/>
      <c r="P12" s="72"/>
    </row>
    <row r="13" spans="1:131" ht="71.25" customHeight="1" thickBot="1" x14ac:dyDescent="0.35">
      <c r="A13" s="547"/>
      <c r="B13" s="551"/>
      <c r="C13" s="535"/>
      <c r="D13" s="536"/>
      <c r="E13" s="537"/>
      <c r="F13" s="77"/>
      <c r="G13" s="78"/>
      <c r="H13" s="78"/>
      <c r="I13" s="78"/>
      <c r="J13" s="78"/>
      <c r="K13" s="68" t="s">
        <v>138</v>
      </c>
      <c r="L13" s="79">
        <v>1</v>
      </c>
      <c r="M13" s="76">
        <v>0</v>
      </c>
      <c r="N13" s="59">
        <f t="shared" si="0"/>
        <v>0</v>
      </c>
      <c r="O13" s="71"/>
      <c r="P13" s="72"/>
    </row>
    <row r="14" spans="1:131" ht="123.75" customHeight="1" thickBot="1" x14ac:dyDescent="0.35">
      <c r="A14" s="547"/>
      <c r="B14" s="551"/>
      <c r="C14" s="535"/>
      <c r="D14" s="536"/>
      <c r="E14" s="537"/>
      <c r="F14" s="77"/>
      <c r="G14" s="78"/>
      <c r="H14" s="78"/>
      <c r="I14" s="78"/>
      <c r="J14" s="78"/>
      <c r="K14" s="68" t="s">
        <v>139</v>
      </c>
      <c r="L14" s="68">
        <v>1000</v>
      </c>
      <c r="M14" s="76">
        <v>0</v>
      </c>
      <c r="N14" s="59">
        <f t="shared" si="0"/>
        <v>0</v>
      </c>
      <c r="O14" s="71"/>
      <c r="P14" s="72"/>
    </row>
    <row r="15" spans="1:131" ht="84.95" customHeight="1" thickBot="1" x14ac:dyDescent="0.35">
      <c r="A15" s="547"/>
      <c r="B15" s="551"/>
      <c r="C15" s="535"/>
      <c r="D15" s="536"/>
      <c r="E15" s="537"/>
      <c r="F15" s="77"/>
      <c r="G15" s="78"/>
      <c r="H15" s="78"/>
      <c r="I15" s="78"/>
      <c r="J15" s="78"/>
      <c r="K15" s="68" t="s">
        <v>140</v>
      </c>
      <c r="L15" s="68">
        <v>1</v>
      </c>
      <c r="M15" s="76">
        <v>0</v>
      </c>
      <c r="N15" s="59">
        <f t="shared" si="0"/>
        <v>0</v>
      </c>
      <c r="O15" s="71"/>
      <c r="P15" s="72"/>
    </row>
    <row r="16" spans="1:131" ht="124.5" customHeight="1" thickBot="1" x14ac:dyDescent="0.35">
      <c r="A16" s="547"/>
      <c r="B16" s="551"/>
      <c r="C16" s="535"/>
      <c r="D16" s="536"/>
      <c r="E16" s="537"/>
      <c r="F16" s="77"/>
      <c r="G16" s="78"/>
      <c r="H16" s="78"/>
      <c r="I16" s="78"/>
      <c r="J16" s="78"/>
      <c r="K16" s="68" t="s">
        <v>141</v>
      </c>
      <c r="L16" s="76">
        <v>0</v>
      </c>
      <c r="M16" s="76">
        <v>0</v>
      </c>
      <c r="N16" s="59">
        <v>0</v>
      </c>
      <c r="O16" s="71"/>
      <c r="P16" s="72"/>
    </row>
    <row r="17" spans="1:18" ht="59.25" customHeight="1" thickBot="1" x14ac:dyDescent="0.35">
      <c r="A17" s="547"/>
      <c r="B17" s="551"/>
      <c r="C17" s="535"/>
      <c r="D17" s="536"/>
      <c r="E17" s="537"/>
      <c r="F17" s="77"/>
      <c r="G17" s="78"/>
      <c r="H17" s="78"/>
      <c r="I17" s="78"/>
      <c r="J17" s="78"/>
      <c r="K17" s="68" t="s">
        <v>142</v>
      </c>
      <c r="L17" s="68">
        <v>1358919</v>
      </c>
      <c r="M17" s="76">
        <v>1275937</v>
      </c>
      <c r="N17" s="59">
        <f t="shared" si="0"/>
        <v>93.893528606193598</v>
      </c>
      <c r="O17" s="71"/>
      <c r="P17" s="72"/>
    </row>
    <row r="18" spans="1:18" ht="66.75" customHeight="1" thickBot="1" x14ac:dyDescent="0.35">
      <c r="A18" s="547"/>
      <c r="B18" s="551"/>
      <c r="C18" s="535"/>
      <c r="D18" s="536"/>
      <c r="E18" s="537"/>
      <c r="F18" s="77"/>
      <c r="G18" s="78"/>
      <c r="H18" s="78"/>
      <c r="I18" s="78"/>
      <c r="J18" s="78"/>
      <c r="K18" s="68" t="s">
        <v>169</v>
      </c>
      <c r="L18" s="68">
        <v>159798</v>
      </c>
      <c r="M18" s="76">
        <v>140708</v>
      </c>
      <c r="N18" s="59">
        <f t="shared" si="0"/>
        <v>88.053667755541369</v>
      </c>
      <c r="O18" s="71"/>
      <c r="P18" s="72"/>
    </row>
    <row r="19" spans="1:18" ht="50.25" customHeight="1" thickBot="1" x14ac:dyDescent="0.35">
      <c r="A19" s="547"/>
      <c r="B19" s="551"/>
      <c r="C19" s="535"/>
      <c r="D19" s="536"/>
      <c r="E19" s="537"/>
      <c r="F19" s="77"/>
      <c r="G19" s="78"/>
      <c r="H19" s="78"/>
      <c r="I19" s="78"/>
      <c r="J19" s="78"/>
      <c r="K19" s="68" t="s">
        <v>143</v>
      </c>
      <c r="L19" s="68">
        <v>22339</v>
      </c>
      <c r="M19" s="76">
        <v>11780</v>
      </c>
      <c r="N19" s="59">
        <f t="shared" si="0"/>
        <v>52.732888670038946</v>
      </c>
      <c r="O19" s="71"/>
      <c r="P19" s="72"/>
    </row>
    <row r="20" spans="1:18" ht="66.75" customHeight="1" thickBot="1" x14ac:dyDescent="0.35">
      <c r="A20" s="547"/>
      <c r="B20" s="551"/>
      <c r="C20" s="535"/>
      <c r="D20" s="536"/>
      <c r="E20" s="537"/>
      <c r="F20" s="77"/>
      <c r="G20" s="78"/>
      <c r="H20" s="78"/>
      <c r="I20" s="78"/>
      <c r="J20" s="78"/>
      <c r="K20" s="68" t="s">
        <v>144</v>
      </c>
      <c r="L20" s="68">
        <v>50</v>
      </c>
      <c r="M20" s="76">
        <v>39.9</v>
      </c>
      <c r="N20" s="59">
        <f t="shared" si="0"/>
        <v>79.8</v>
      </c>
      <c r="O20" s="71"/>
      <c r="P20" s="72"/>
    </row>
    <row r="21" spans="1:18" ht="350.25" customHeight="1" thickBot="1" x14ac:dyDescent="0.35">
      <c r="A21" s="547"/>
      <c r="B21" s="551"/>
      <c r="C21" s="535"/>
      <c r="D21" s="536"/>
      <c r="E21" s="537"/>
      <c r="F21" s="77"/>
      <c r="G21" s="78"/>
      <c r="H21" s="78"/>
      <c r="I21" s="78"/>
      <c r="J21" s="78"/>
      <c r="K21" s="68" t="s">
        <v>145</v>
      </c>
      <c r="L21" s="68">
        <v>48</v>
      </c>
      <c r="M21" s="76">
        <v>60</v>
      </c>
      <c r="N21" s="59">
        <f t="shared" si="0"/>
        <v>125</v>
      </c>
      <c r="O21" s="71"/>
      <c r="P21" s="72"/>
    </row>
    <row r="22" spans="1:18" ht="176.25" customHeight="1" x14ac:dyDescent="0.3">
      <c r="A22" s="547"/>
      <c r="B22" s="551"/>
      <c r="C22" s="535"/>
      <c r="D22" s="536"/>
      <c r="E22" s="537"/>
      <c r="F22" s="77"/>
      <c r="G22" s="78"/>
      <c r="H22" s="78"/>
      <c r="I22" s="78"/>
      <c r="J22" s="78"/>
      <c r="K22" s="68" t="s">
        <v>146</v>
      </c>
      <c r="L22" s="68">
        <v>100</v>
      </c>
      <c r="M22" s="76">
        <v>100</v>
      </c>
      <c r="N22" s="59">
        <f>M22/L22*100</f>
        <v>100</v>
      </c>
      <c r="O22" s="71"/>
      <c r="P22" s="72"/>
    </row>
    <row r="23" spans="1:18" ht="33.75" customHeight="1" x14ac:dyDescent="0.3">
      <c r="A23" s="547"/>
      <c r="B23" s="551"/>
      <c r="C23" s="535"/>
      <c r="D23" s="536"/>
      <c r="E23" s="537"/>
      <c r="F23" s="77"/>
      <c r="G23" s="78"/>
      <c r="H23" s="78"/>
      <c r="I23" s="78"/>
      <c r="J23" s="78"/>
      <c r="K23" s="80"/>
      <c r="L23" s="81"/>
      <c r="M23" s="82"/>
      <c r="N23" s="83">
        <f>SUM(N7:N22)</f>
        <v>1328.5206596080588</v>
      </c>
      <c r="O23" s="71"/>
      <c r="P23" s="72"/>
    </row>
    <row r="24" spans="1:18" ht="60" customHeight="1" thickBot="1" x14ac:dyDescent="0.35">
      <c r="A24" s="548"/>
      <c r="B24" s="552"/>
      <c r="C24" s="538"/>
      <c r="D24" s="539"/>
      <c r="E24" s="540"/>
      <c r="F24" s="85"/>
      <c r="G24" s="86"/>
      <c r="H24" s="86"/>
      <c r="I24" s="86"/>
      <c r="J24" s="87"/>
      <c r="K24" s="88" t="s">
        <v>50</v>
      </c>
      <c r="L24" s="89"/>
      <c r="M24" s="90"/>
      <c r="N24" s="91">
        <v>88.6</v>
      </c>
      <c r="O24" s="92"/>
      <c r="P24" s="93"/>
    </row>
    <row r="25" spans="1:18" s="32" customFormat="1" ht="66.75" customHeight="1" x14ac:dyDescent="0.3">
      <c r="A25" s="546">
        <v>2</v>
      </c>
      <c r="B25" s="553" t="s">
        <v>283</v>
      </c>
      <c r="C25" s="94">
        <v>7</v>
      </c>
      <c r="D25" s="94">
        <v>4</v>
      </c>
      <c r="E25" s="95">
        <f>D25/C25*100</f>
        <v>57.142857142857139</v>
      </c>
      <c r="F25" s="96" t="s">
        <v>6</v>
      </c>
      <c r="G25" s="97">
        <v>43439.6</v>
      </c>
      <c r="H25" s="97">
        <v>62811.1</v>
      </c>
      <c r="I25" s="97">
        <f>H25/G25*100</f>
        <v>144.59410307645558</v>
      </c>
      <c r="J25" s="98">
        <f>E25/I25*100</f>
        <v>39.519493483522133</v>
      </c>
      <c r="K25" s="99" t="s">
        <v>95</v>
      </c>
      <c r="L25" s="100">
        <v>96.1</v>
      </c>
      <c r="M25" s="101">
        <v>104</v>
      </c>
      <c r="N25" s="102">
        <f t="shared" ref="N25:N34" si="1">M25/L25*100</f>
        <v>108.22060353798129</v>
      </c>
      <c r="O25" s="103">
        <f>N84*J25/100</f>
        <v>51.146128466374336</v>
      </c>
      <c r="P25" s="104" t="s">
        <v>272</v>
      </c>
      <c r="Q25" s="33"/>
      <c r="R25" s="33"/>
    </row>
    <row r="26" spans="1:18" s="32" customFormat="1" ht="79.5" customHeight="1" x14ac:dyDescent="0.25">
      <c r="A26" s="547"/>
      <c r="B26" s="554"/>
      <c r="C26" s="462" t="s">
        <v>281</v>
      </c>
      <c r="D26" s="463"/>
      <c r="E26" s="464"/>
      <c r="F26" s="108" t="s">
        <v>53</v>
      </c>
      <c r="G26" s="109"/>
      <c r="H26" s="109"/>
      <c r="I26" s="110"/>
      <c r="J26" s="111"/>
      <c r="K26" s="112" t="s">
        <v>96</v>
      </c>
      <c r="L26" s="45">
        <v>94</v>
      </c>
      <c r="M26" s="42">
        <v>108.4</v>
      </c>
      <c r="N26" s="113">
        <f t="shared" si="1"/>
        <v>115.31914893617021</v>
      </c>
      <c r="O26" s="114"/>
      <c r="P26" s="115"/>
      <c r="Q26" s="33"/>
      <c r="R26" s="33"/>
    </row>
    <row r="27" spans="1:18" s="32" customFormat="1" ht="76.5" customHeight="1" x14ac:dyDescent="0.25">
      <c r="A27" s="547"/>
      <c r="B27" s="554"/>
      <c r="C27" s="465"/>
      <c r="D27" s="466"/>
      <c r="E27" s="467"/>
      <c r="F27" s="108" t="s">
        <v>52</v>
      </c>
      <c r="G27" s="109">
        <v>639.6</v>
      </c>
      <c r="H27" s="109">
        <v>9332.5370000000003</v>
      </c>
      <c r="I27" s="110">
        <f>H27/G27*100</f>
        <v>1459.120856785491</v>
      </c>
      <c r="J27" s="111">
        <v>0</v>
      </c>
      <c r="K27" s="112" t="s">
        <v>97</v>
      </c>
      <c r="L27" s="45">
        <v>99.1</v>
      </c>
      <c r="M27" s="42">
        <v>97.6</v>
      </c>
      <c r="N27" s="113">
        <f t="shared" si="1"/>
        <v>98.486377396569125</v>
      </c>
      <c r="O27" s="114"/>
      <c r="P27" s="115"/>
      <c r="Q27" s="33"/>
      <c r="R27" s="33"/>
    </row>
    <row r="28" spans="1:18" s="32" customFormat="1" ht="65.25" customHeight="1" x14ac:dyDescent="0.25">
      <c r="A28" s="547"/>
      <c r="B28" s="554"/>
      <c r="C28" s="465"/>
      <c r="D28" s="466"/>
      <c r="E28" s="467"/>
      <c r="F28" s="108" t="s">
        <v>54</v>
      </c>
      <c r="G28" s="109"/>
      <c r="H28" s="109"/>
      <c r="I28" s="110"/>
      <c r="J28" s="111"/>
      <c r="K28" s="112" t="s">
        <v>98</v>
      </c>
      <c r="L28" s="45">
        <v>102.1</v>
      </c>
      <c r="M28" s="42">
        <v>76.599999999999994</v>
      </c>
      <c r="N28" s="113">
        <f t="shared" si="1"/>
        <v>75.024485798237023</v>
      </c>
      <c r="O28" s="114"/>
      <c r="P28" s="115"/>
      <c r="Q28" s="33"/>
      <c r="R28" s="33"/>
    </row>
    <row r="29" spans="1:18" s="32" customFormat="1" ht="86.25" customHeight="1" x14ac:dyDescent="0.25">
      <c r="A29" s="547"/>
      <c r="B29" s="554"/>
      <c r="C29" s="465"/>
      <c r="D29" s="466"/>
      <c r="E29" s="467"/>
      <c r="F29" s="119" t="s">
        <v>55</v>
      </c>
      <c r="G29" s="120">
        <v>42800</v>
      </c>
      <c r="H29" s="120">
        <v>53478.584000000003</v>
      </c>
      <c r="I29" s="121">
        <f>H29/G29*100</f>
        <v>124.94996261682243</v>
      </c>
      <c r="J29" s="122">
        <v>0</v>
      </c>
      <c r="K29" s="112" t="s">
        <v>123</v>
      </c>
      <c r="L29" s="45">
        <v>101</v>
      </c>
      <c r="M29" s="42">
        <v>76.599999999999994</v>
      </c>
      <c r="N29" s="113">
        <f t="shared" si="1"/>
        <v>75.841584158415827</v>
      </c>
      <c r="O29" s="114"/>
      <c r="P29" s="115"/>
      <c r="Q29" s="34"/>
      <c r="R29" s="33"/>
    </row>
    <row r="30" spans="1:18" s="32" customFormat="1" ht="39" customHeight="1" x14ac:dyDescent="0.25">
      <c r="A30" s="547"/>
      <c r="B30" s="554"/>
      <c r="C30" s="465"/>
      <c r="D30" s="466"/>
      <c r="E30" s="466"/>
      <c r="F30" s="123"/>
      <c r="G30" s="124"/>
      <c r="H30" s="124"/>
      <c r="I30" s="125"/>
      <c r="J30" s="126"/>
      <c r="K30" s="112" t="s">
        <v>124</v>
      </c>
      <c r="L30" s="127">
        <v>183.6</v>
      </c>
      <c r="M30" s="127">
        <v>158.69999999999999</v>
      </c>
      <c r="N30" s="113">
        <f t="shared" si="1"/>
        <v>86.437908496732021</v>
      </c>
      <c r="O30" s="114"/>
      <c r="P30" s="115"/>
      <c r="Q30" s="34"/>
      <c r="R30" s="33"/>
    </row>
    <row r="31" spans="1:18" s="32" customFormat="1" ht="86.25" customHeight="1" x14ac:dyDescent="0.25">
      <c r="A31" s="547"/>
      <c r="B31" s="554"/>
      <c r="C31" s="465"/>
      <c r="D31" s="466"/>
      <c r="E31" s="466"/>
      <c r="F31" s="128"/>
      <c r="G31" s="129"/>
      <c r="H31" s="129"/>
      <c r="I31" s="130"/>
      <c r="J31" s="131"/>
      <c r="K31" s="112" t="s">
        <v>125</v>
      </c>
      <c r="L31" s="127">
        <v>22.1</v>
      </c>
      <c r="M31" s="127">
        <v>13.7</v>
      </c>
      <c r="N31" s="113">
        <f t="shared" si="1"/>
        <v>61.990950226244337</v>
      </c>
      <c r="O31" s="114"/>
      <c r="P31" s="115"/>
      <c r="Q31" s="34"/>
      <c r="R31" s="33"/>
    </row>
    <row r="32" spans="1:18" s="32" customFormat="1" ht="86.25" customHeight="1" x14ac:dyDescent="0.25">
      <c r="A32" s="547"/>
      <c r="B32" s="554"/>
      <c r="C32" s="465"/>
      <c r="D32" s="466"/>
      <c r="E32" s="466"/>
      <c r="F32" s="128"/>
      <c r="G32" s="129"/>
      <c r="H32" s="129"/>
      <c r="I32" s="130"/>
      <c r="J32" s="131"/>
      <c r="K32" s="112" t="s">
        <v>126</v>
      </c>
      <c r="L32" s="127">
        <v>28730</v>
      </c>
      <c r="M32" s="127">
        <v>29891</v>
      </c>
      <c r="N32" s="113">
        <f t="shared" si="1"/>
        <v>104.04107205012183</v>
      </c>
      <c r="O32" s="114"/>
      <c r="P32" s="115"/>
      <c r="Q32" s="34"/>
      <c r="R32" s="33"/>
    </row>
    <row r="33" spans="1:18" s="32" customFormat="1" ht="86.25" customHeight="1" x14ac:dyDescent="0.25">
      <c r="A33" s="547"/>
      <c r="B33" s="554"/>
      <c r="C33" s="465"/>
      <c r="D33" s="466"/>
      <c r="E33" s="466"/>
      <c r="F33" s="128"/>
      <c r="G33" s="129"/>
      <c r="H33" s="129"/>
      <c r="I33" s="130"/>
      <c r="J33" s="131"/>
      <c r="K33" s="112" t="s">
        <v>127</v>
      </c>
      <c r="L33" s="127">
        <v>92.6</v>
      </c>
      <c r="M33" s="127">
        <v>113</v>
      </c>
      <c r="N33" s="113">
        <f t="shared" si="1"/>
        <v>122.03023758099351</v>
      </c>
      <c r="O33" s="114"/>
      <c r="P33" s="115"/>
      <c r="Q33" s="34"/>
      <c r="R33" s="33"/>
    </row>
    <row r="34" spans="1:18" s="32" customFormat="1" ht="143.25" customHeight="1" x14ac:dyDescent="0.3">
      <c r="A34" s="547"/>
      <c r="B34" s="554"/>
      <c r="C34" s="465"/>
      <c r="D34" s="466"/>
      <c r="E34" s="466"/>
      <c r="F34" s="128"/>
      <c r="G34" s="129"/>
      <c r="H34" s="129"/>
      <c r="I34" s="130"/>
      <c r="J34" s="131"/>
      <c r="K34" s="132" t="s">
        <v>128</v>
      </c>
      <c r="L34" s="127">
        <v>0</v>
      </c>
      <c r="M34" s="127">
        <v>0</v>
      </c>
      <c r="N34" s="113" t="e">
        <f t="shared" si="1"/>
        <v>#DIV/0!</v>
      </c>
      <c r="O34" s="114"/>
      <c r="P34" s="115"/>
      <c r="Q34" s="34"/>
      <c r="R34" s="33"/>
    </row>
    <row r="35" spans="1:18" s="32" customFormat="1" ht="33.75" customHeight="1" x14ac:dyDescent="0.3">
      <c r="A35" s="547"/>
      <c r="B35" s="554"/>
      <c r="C35" s="465"/>
      <c r="D35" s="466"/>
      <c r="E35" s="466"/>
      <c r="F35" s="128"/>
      <c r="G35" s="129"/>
      <c r="H35" s="129"/>
      <c r="I35" s="130"/>
      <c r="J35" s="131"/>
      <c r="K35" s="132" t="s">
        <v>129</v>
      </c>
      <c r="L35" s="127">
        <v>0</v>
      </c>
      <c r="M35" s="127">
        <v>1</v>
      </c>
      <c r="N35" s="113" t="e">
        <f>M35/L35*100</f>
        <v>#DIV/0!</v>
      </c>
      <c r="O35" s="114"/>
      <c r="P35" s="115"/>
      <c r="Q35" s="34"/>
      <c r="R35" s="33"/>
    </row>
    <row r="36" spans="1:18" s="32" customFormat="1" ht="42.75" customHeight="1" x14ac:dyDescent="0.25">
      <c r="A36" s="547"/>
      <c r="B36" s="554"/>
      <c r="C36" s="465"/>
      <c r="D36" s="466"/>
      <c r="E36" s="466"/>
      <c r="F36" s="128"/>
      <c r="G36" s="129"/>
      <c r="H36" s="129"/>
      <c r="I36" s="130"/>
      <c r="J36" s="131"/>
      <c r="K36" s="112" t="s">
        <v>130</v>
      </c>
      <c r="L36" s="127">
        <v>0</v>
      </c>
      <c r="M36" s="127">
        <v>1</v>
      </c>
      <c r="N36" s="113" t="e">
        <f>M36/L36*100</f>
        <v>#DIV/0!</v>
      </c>
      <c r="O36" s="114"/>
      <c r="P36" s="115"/>
      <c r="Q36" s="34"/>
      <c r="R36" s="33"/>
    </row>
    <row r="37" spans="1:18" s="32" customFormat="1" ht="43.5" customHeight="1" x14ac:dyDescent="0.3">
      <c r="A37" s="547"/>
      <c r="B37" s="554"/>
      <c r="C37" s="465"/>
      <c r="D37" s="466"/>
      <c r="E37" s="466"/>
      <c r="F37" s="128"/>
      <c r="G37" s="129"/>
      <c r="H37" s="129"/>
      <c r="I37" s="130"/>
      <c r="J37" s="131"/>
      <c r="K37" s="132" t="s">
        <v>131</v>
      </c>
      <c r="L37" s="127">
        <v>0</v>
      </c>
      <c r="M37" s="127">
        <v>0</v>
      </c>
      <c r="N37" s="113" t="e">
        <f>M37/L37*100</f>
        <v>#DIV/0!</v>
      </c>
      <c r="O37" s="114"/>
      <c r="P37" s="115"/>
      <c r="Q37" s="34"/>
      <c r="R37" s="33"/>
    </row>
    <row r="38" spans="1:18" s="32" customFormat="1" ht="182.25" customHeight="1" x14ac:dyDescent="0.3">
      <c r="A38" s="547"/>
      <c r="B38" s="554"/>
      <c r="C38" s="465"/>
      <c r="D38" s="466"/>
      <c r="E38" s="466"/>
      <c r="F38" s="128"/>
      <c r="G38" s="129"/>
      <c r="H38" s="129"/>
      <c r="I38" s="130"/>
      <c r="J38" s="131"/>
      <c r="K38" s="132" t="s">
        <v>256</v>
      </c>
      <c r="L38" s="127">
        <v>100</v>
      </c>
      <c r="M38" s="127">
        <v>100</v>
      </c>
      <c r="N38" s="113">
        <v>100</v>
      </c>
      <c r="O38" s="114"/>
      <c r="P38" s="115"/>
      <c r="Q38" s="34"/>
      <c r="R38" s="33"/>
    </row>
    <row r="39" spans="1:18" s="32" customFormat="1" ht="108" customHeight="1" x14ac:dyDescent="0.3">
      <c r="A39" s="547"/>
      <c r="B39" s="554"/>
      <c r="C39" s="465"/>
      <c r="D39" s="466"/>
      <c r="E39" s="466"/>
      <c r="F39" s="128"/>
      <c r="G39" s="129"/>
      <c r="H39" s="129"/>
      <c r="I39" s="130"/>
      <c r="J39" s="131"/>
      <c r="K39" s="132" t="s">
        <v>257</v>
      </c>
      <c r="L39" s="127">
        <v>89</v>
      </c>
      <c r="M39" s="127">
        <v>93.3</v>
      </c>
      <c r="N39" s="113">
        <f>M39/L39*100</f>
        <v>104.8314606741573</v>
      </c>
      <c r="O39" s="114"/>
      <c r="P39" s="115"/>
      <c r="Q39" s="34"/>
      <c r="R39" s="33"/>
    </row>
    <row r="40" spans="1:18" s="32" customFormat="1" ht="236.25" customHeight="1" x14ac:dyDescent="0.3">
      <c r="A40" s="547"/>
      <c r="B40" s="554"/>
      <c r="C40" s="465"/>
      <c r="D40" s="466"/>
      <c r="E40" s="466"/>
      <c r="F40" s="128"/>
      <c r="G40" s="129"/>
      <c r="H40" s="129"/>
      <c r="I40" s="130"/>
      <c r="J40" s="131"/>
      <c r="K40" s="132" t="s">
        <v>258</v>
      </c>
      <c r="L40" s="127">
        <v>5</v>
      </c>
      <c r="M40" s="127">
        <v>1</v>
      </c>
      <c r="N40" s="113">
        <f>M40/L40*100</f>
        <v>20</v>
      </c>
      <c r="O40" s="114"/>
      <c r="P40" s="115"/>
      <c r="Q40" s="34"/>
      <c r="R40" s="33"/>
    </row>
    <row r="41" spans="1:18" s="32" customFormat="1" ht="133.5" customHeight="1" x14ac:dyDescent="0.3">
      <c r="A41" s="547"/>
      <c r="B41" s="554"/>
      <c r="C41" s="465"/>
      <c r="D41" s="466"/>
      <c r="E41" s="466"/>
      <c r="F41" s="128"/>
      <c r="G41" s="129"/>
      <c r="H41" s="129"/>
      <c r="I41" s="130"/>
      <c r="J41" s="131"/>
      <c r="K41" s="132" t="s">
        <v>259</v>
      </c>
      <c r="L41" s="127">
        <v>11</v>
      </c>
      <c r="M41" s="127">
        <v>9</v>
      </c>
      <c r="N41" s="113">
        <v>81.8</v>
      </c>
      <c r="O41" s="114"/>
      <c r="P41" s="115"/>
      <c r="Q41" s="34"/>
      <c r="R41" s="33"/>
    </row>
    <row r="42" spans="1:18" s="32" customFormat="1" ht="156.75" customHeight="1" x14ac:dyDescent="0.3">
      <c r="A42" s="547"/>
      <c r="B42" s="554"/>
      <c r="C42" s="465"/>
      <c r="D42" s="466"/>
      <c r="E42" s="466"/>
      <c r="F42" s="128"/>
      <c r="G42" s="129"/>
      <c r="H42" s="129"/>
      <c r="I42" s="130"/>
      <c r="J42" s="131"/>
      <c r="K42" s="132" t="s">
        <v>260</v>
      </c>
      <c r="L42" s="127">
        <v>0</v>
      </c>
      <c r="M42" s="127">
        <v>0</v>
      </c>
      <c r="N42" s="113" t="e">
        <f t="shared" ref="N42:N64" si="2">M42/L42*100</f>
        <v>#DIV/0!</v>
      </c>
      <c r="O42" s="114"/>
      <c r="P42" s="115"/>
      <c r="Q42" s="34"/>
      <c r="R42" s="33"/>
    </row>
    <row r="43" spans="1:18" s="32" customFormat="1" ht="167.25" customHeight="1" x14ac:dyDescent="0.3">
      <c r="A43" s="547"/>
      <c r="B43" s="554"/>
      <c r="C43" s="465"/>
      <c r="D43" s="466"/>
      <c r="E43" s="466"/>
      <c r="F43" s="128"/>
      <c r="G43" s="129"/>
      <c r="H43" s="129"/>
      <c r="I43" s="130"/>
      <c r="J43" s="131"/>
      <c r="K43" s="132" t="s">
        <v>261</v>
      </c>
      <c r="L43" s="127">
        <v>0</v>
      </c>
      <c r="M43" s="127">
        <v>0</v>
      </c>
      <c r="N43" s="113" t="e">
        <f t="shared" si="2"/>
        <v>#DIV/0!</v>
      </c>
      <c r="O43" s="114"/>
      <c r="P43" s="115"/>
      <c r="Q43" s="34"/>
      <c r="R43" s="33"/>
    </row>
    <row r="44" spans="1:18" s="32" customFormat="1" ht="69" customHeight="1" x14ac:dyDescent="0.3">
      <c r="A44" s="547"/>
      <c r="B44" s="554"/>
      <c r="C44" s="465"/>
      <c r="D44" s="466"/>
      <c r="E44" s="466"/>
      <c r="F44" s="128"/>
      <c r="G44" s="129"/>
      <c r="H44" s="129"/>
      <c r="I44" s="130"/>
      <c r="J44" s="131"/>
      <c r="K44" s="132" t="s">
        <v>222</v>
      </c>
      <c r="L44" s="127">
        <v>13000</v>
      </c>
      <c r="M44" s="127">
        <v>17978</v>
      </c>
      <c r="N44" s="113">
        <f t="shared" si="2"/>
        <v>138.2923076923077</v>
      </c>
      <c r="O44" s="114"/>
      <c r="P44" s="115"/>
      <c r="Q44" s="34"/>
      <c r="R44" s="33"/>
    </row>
    <row r="45" spans="1:18" s="32" customFormat="1" ht="105.75" customHeight="1" x14ac:dyDescent="0.3">
      <c r="A45" s="547"/>
      <c r="B45" s="554"/>
      <c r="C45" s="465"/>
      <c r="D45" s="466"/>
      <c r="E45" s="466"/>
      <c r="F45" s="128"/>
      <c r="G45" s="129"/>
      <c r="H45" s="129"/>
      <c r="I45" s="130"/>
      <c r="J45" s="131"/>
      <c r="K45" s="132" t="s">
        <v>221</v>
      </c>
      <c r="L45" s="127">
        <v>15448</v>
      </c>
      <c r="M45" s="127">
        <v>14216</v>
      </c>
      <c r="N45" s="113">
        <f t="shared" si="2"/>
        <v>92.024857586742627</v>
      </c>
      <c r="O45" s="114"/>
      <c r="P45" s="115"/>
      <c r="Q45" s="34"/>
      <c r="R45" s="33"/>
    </row>
    <row r="46" spans="1:18" s="32" customFormat="1" ht="32.25" customHeight="1" x14ac:dyDescent="0.3">
      <c r="A46" s="547"/>
      <c r="B46" s="554"/>
      <c r="C46" s="465"/>
      <c r="D46" s="466"/>
      <c r="E46" s="466"/>
      <c r="F46" s="128"/>
      <c r="G46" s="129"/>
      <c r="H46" s="129"/>
      <c r="I46" s="130"/>
      <c r="J46" s="131"/>
      <c r="K46" s="132" t="s">
        <v>217</v>
      </c>
      <c r="L46" s="127">
        <v>8180</v>
      </c>
      <c r="M46" s="127">
        <v>9537</v>
      </c>
      <c r="N46" s="113">
        <f t="shared" si="2"/>
        <v>116.58924205378973</v>
      </c>
      <c r="O46" s="114"/>
      <c r="P46" s="115"/>
      <c r="Q46" s="34"/>
      <c r="R46" s="33"/>
    </row>
    <row r="47" spans="1:18" s="32" customFormat="1" ht="32.25" customHeight="1" x14ac:dyDescent="0.3">
      <c r="A47" s="547"/>
      <c r="B47" s="554"/>
      <c r="C47" s="465"/>
      <c r="D47" s="466"/>
      <c r="E47" s="466"/>
      <c r="F47" s="128"/>
      <c r="G47" s="129"/>
      <c r="H47" s="129"/>
      <c r="I47" s="130"/>
      <c r="J47" s="131"/>
      <c r="K47" s="132" t="s">
        <v>219</v>
      </c>
      <c r="L47" s="127">
        <v>2155</v>
      </c>
      <c r="M47" s="127">
        <v>2456.4</v>
      </c>
      <c r="N47" s="113">
        <f t="shared" si="2"/>
        <v>113.98607888631092</v>
      </c>
      <c r="O47" s="114"/>
      <c r="P47" s="115"/>
      <c r="Q47" s="34"/>
      <c r="R47" s="33"/>
    </row>
    <row r="48" spans="1:18" s="32" customFormat="1" ht="32.25" customHeight="1" x14ac:dyDescent="0.3">
      <c r="A48" s="547"/>
      <c r="B48" s="554"/>
      <c r="C48" s="465"/>
      <c r="D48" s="466"/>
      <c r="E48" s="466"/>
      <c r="F48" s="128"/>
      <c r="G48" s="129"/>
      <c r="H48" s="129"/>
      <c r="I48" s="130"/>
      <c r="J48" s="131"/>
      <c r="K48" s="132" t="s">
        <v>218</v>
      </c>
      <c r="L48" s="127">
        <v>23600</v>
      </c>
      <c r="M48" s="127">
        <v>26266</v>
      </c>
      <c r="N48" s="113">
        <f t="shared" si="2"/>
        <v>111.29661016949153</v>
      </c>
      <c r="O48" s="114"/>
      <c r="P48" s="115"/>
      <c r="Q48" s="34"/>
      <c r="R48" s="33"/>
    </row>
    <row r="49" spans="1:18" s="32" customFormat="1" ht="54.75" customHeight="1" x14ac:dyDescent="0.3">
      <c r="A49" s="547"/>
      <c r="B49" s="554"/>
      <c r="C49" s="465"/>
      <c r="D49" s="466"/>
      <c r="E49" s="466"/>
      <c r="F49" s="128"/>
      <c r="G49" s="129"/>
      <c r="H49" s="129"/>
      <c r="I49" s="130"/>
      <c r="J49" s="131"/>
      <c r="K49" s="132" t="s">
        <v>220</v>
      </c>
      <c r="L49" s="127">
        <v>8300</v>
      </c>
      <c r="M49" s="127">
        <v>10595</v>
      </c>
      <c r="N49" s="113">
        <f t="shared" si="2"/>
        <v>127.65060240963855</v>
      </c>
      <c r="O49" s="114"/>
      <c r="P49" s="115"/>
      <c r="Q49" s="34"/>
      <c r="R49" s="33"/>
    </row>
    <row r="50" spans="1:18" s="32" customFormat="1" ht="71.25" customHeight="1" x14ac:dyDescent="0.3">
      <c r="A50" s="547"/>
      <c r="B50" s="554"/>
      <c r="C50" s="465"/>
      <c r="D50" s="466"/>
      <c r="E50" s="466"/>
      <c r="F50" s="128"/>
      <c r="G50" s="129"/>
      <c r="H50" s="129"/>
      <c r="I50" s="130"/>
      <c r="J50" s="131"/>
      <c r="K50" s="132" t="s">
        <v>223</v>
      </c>
      <c r="L50" s="127">
        <v>793.9</v>
      </c>
      <c r="M50" s="127">
        <v>763</v>
      </c>
      <c r="N50" s="113">
        <f t="shared" si="2"/>
        <v>96.107822143846832</v>
      </c>
      <c r="O50" s="114"/>
      <c r="P50" s="115"/>
      <c r="Q50" s="34"/>
      <c r="R50" s="33"/>
    </row>
    <row r="51" spans="1:18" s="32" customFormat="1" ht="109.5" customHeight="1" x14ac:dyDescent="0.3">
      <c r="A51" s="547"/>
      <c r="B51" s="554"/>
      <c r="C51" s="465"/>
      <c r="D51" s="466"/>
      <c r="E51" s="466"/>
      <c r="F51" s="128"/>
      <c r="G51" s="129"/>
      <c r="H51" s="129"/>
      <c r="I51" s="130"/>
      <c r="J51" s="131"/>
      <c r="K51" s="132" t="s">
        <v>224</v>
      </c>
      <c r="L51" s="127">
        <v>418.9</v>
      </c>
      <c r="M51" s="127">
        <v>463</v>
      </c>
      <c r="N51" s="113">
        <f t="shared" si="2"/>
        <v>110.52757221293865</v>
      </c>
      <c r="O51" s="114"/>
      <c r="P51" s="115"/>
      <c r="Q51" s="34"/>
      <c r="R51" s="33"/>
    </row>
    <row r="52" spans="1:18" s="32" customFormat="1" ht="43.5" customHeight="1" x14ac:dyDescent="0.3">
      <c r="A52" s="547"/>
      <c r="B52" s="554"/>
      <c r="C52" s="465"/>
      <c r="D52" s="466"/>
      <c r="E52" s="466"/>
      <c r="F52" s="128"/>
      <c r="G52" s="129"/>
      <c r="H52" s="129"/>
      <c r="I52" s="130"/>
      <c r="J52" s="131"/>
      <c r="K52" s="132" t="s">
        <v>225</v>
      </c>
      <c r="L52" s="127">
        <v>375</v>
      </c>
      <c r="M52" s="127">
        <v>300</v>
      </c>
      <c r="N52" s="113">
        <f t="shared" si="2"/>
        <v>80</v>
      </c>
      <c r="O52" s="114"/>
      <c r="P52" s="115"/>
      <c r="Q52" s="34"/>
      <c r="R52" s="33"/>
    </row>
    <row r="53" spans="1:18" s="32" customFormat="1" ht="86.25" customHeight="1" x14ac:dyDescent="0.3">
      <c r="A53" s="547"/>
      <c r="B53" s="554"/>
      <c r="C53" s="465"/>
      <c r="D53" s="466"/>
      <c r="E53" s="466"/>
      <c r="F53" s="128"/>
      <c r="G53" s="129"/>
      <c r="H53" s="129"/>
      <c r="I53" s="130"/>
      <c r="J53" s="131"/>
      <c r="K53" s="133" t="s">
        <v>226</v>
      </c>
      <c r="L53" s="127">
        <v>9500</v>
      </c>
      <c r="M53" s="127">
        <v>9109</v>
      </c>
      <c r="N53" s="113">
        <f t="shared" si="2"/>
        <v>95.884210526315798</v>
      </c>
      <c r="O53" s="114"/>
      <c r="P53" s="115"/>
      <c r="Q53" s="34"/>
      <c r="R53" s="33"/>
    </row>
    <row r="54" spans="1:18" s="32" customFormat="1" ht="105" customHeight="1" x14ac:dyDescent="0.3">
      <c r="A54" s="547"/>
      <c r="B54" s="554"/>
      <c r="C54" s="465"/>
      <c r="D54" s="466"/>
      <c r="E54" s="466"/>
      <c r="F54" s="128"/>
      <c r="G54" s="129"/>
      <c r="H54" s="129"/>
      <c r="I54" s="130"/>
      <c r="J54" s="131"/>
      <c r="K54" s="132" t="s">
        <v>227</v>
      </c>
      <c r="L54" s="127">
        <v>8300</v>
      </c>
      <c r="M54" s="127">
        <v>8019</v>
      </c>
      <c r="N54" s="113">
        <f t="shared" si="2"/>
        <v>96.614457831325311</v>
      </c>
      <c r="O54" s="114"/>
      <c r="P54" s="115"/>
      <c r="Q54" s="34"/>
      <c r="R54" s="33"/>
    </row>
    <row r="55" spans="1:18" s="32" customFormat="1" ht="39" customHeight="1" x14ac:dyDescent="0.3">
      <c r="A55" s="547"/>
      <c r="B55" s="554"/>
      <c r="C55" s="465"/>
      <c r="D55" s="466"/>
      <c r="E55" s="466"/>
      <c r="F55" s="128"/>
      <c r="G55" s="129"/>
      <c r="H55" s="129"/>
      <c r="I55" s="130"/>
      <c r="J55" s="131"/>
      <c r="K55" s="132" t="s">
        <v>228</v>
      </c>
      <c r="L55" s="127">
        <v>1200</v>
      </c>
      <c r="M55" s="127">
        <v>1090</v>
      </c>
      <c r="N55" s="113">
        <f t="shared" si="2"/>
        <v>90.833333333333329</v>
      </c>
      <c r="O55" s="114"/>
      <c r="P55" s="115"/>
      <c r="Q55" s="34"/>
      <c r="R55" s="33"/>
    </row>
    <row r="56" spans="1:18" s="32" customFormat="1" ht="60" customHeight="1" x14ac:dyDescent="0.3">
      <c r="A56" s="547"/>
      <c r="B56" s="554"/>
      <c r="C56" s="465"/>
      <c r="D56" s="466"/>
      <c r="E56" s="466"/>
      <c r="F56" s="128"/>
      <c r="G56" s="129"/>
      <c r="H56" s="129"/>
      <c r="I56" s="130"/>
      <c r="J56" s="131"/>
      <c r="K56" s="132" t="s">
        <v>229</v>
      </c>
      <c r="L56" s="127">
        <v>1842</v>
      </c>
      <c r="M56" s="127">
        <v>1828</v>
      </c>
      <c r="N56" s="113">
        <f t="shared" si="2"/>
        <v>99.239956568946795</v>
      </c>
      <c r="O56" s="114"/>
      <c r="P56" s="115"/>
      <c r="Q56" s="34"/>
      <c r="R56" s="33"/>
    </row>
    <row r="57" spans="1:18" s="32" customFormat="1" ht="112.5" customHeight="1" x14ac:dyDescent="0.3">
      <c r="A57" s="547"/>
      <c r="B57" s="554"/>
      <c r="C57" s="465"/>
      <c r="D57" s="466"/>
      <c r="E57" s="466"/>
      <c r="F57" s="128"/>
      <c r="G57" s="129"/>
      <c r="H57" s="129"/>
      <c r="I57" s="130"/>
      <c r="J57" s="131"/>
      <c r="K57" s="132" t="s">
        <v>230</v>
      </c>
      <c r="L57" s="127">
        <v>1646</v>
      </c>
      <c r="M57" s="127">
        <v>1646</v>
      </c>
      <c r="N57" s="113">
        <f t="shared" si="2"/>
        <v>100</v>
      </c>
      <c r="O57" s="114"/>
      <c r="P57" s="115"/>
      <c r="Q57" s="34"/>
      <c r="R57" s="33"/>
    </row>
    <row r="58" spans="1:18" s="32" customFormat="1" ht="46.5" customHeight="1" x14ac:dyDescent="0.3">
      <c r="A58" s="547"/>
      <c r="B58" s="554"/>
      <c r="C58" s="465"/>
      <c r="D58" s="466"/>
      <c r="E58" s="466"/>
      <c r="F58" s="128"/>
      <c r="G58" s="129"/>
      <c r="H58" s="129"/>
      <c r="I58" s="130"/>
      <c r="J58" s="131"/>
      <c r="K58" s="132" t="s">
        <v>231</v>
      </c>
      <c r="L58" s="127">
        <v>1356</v>
      </c>
      <c r="M58" s="127">
        <v>1326</v>
      </c>
      <c r="N58" s="113">
        <f t="shared" si="2"/>
        <v>97.787610619469021</v>
      </c>
      <c r="O58" s="114"/>
      <c r="P58" s="115"/>
      <c r="Q58" s="34"/>
      <c r="R58" s="33"/>
    </row>
    <row r="59" spans="1:18" s="32" customFormat="1" ht="41.25" customHeight="1" x14ac:dyDescent="0.3">
      <c r="A59" s="547"/>
      <c r="B59" s="554"/>
      <c r="C59" s="465"/>
      <c r="D59" s="466"/>
      <c r="E59" s="466"/>
      <c r="F59" s="128"/>
      <c r="G59" s="129"/>
      <c r="H59" s="129"/>
      <c r="I59" s="130"/>
      <c r="J59" s="131"/>
      <c r="K59" s="132" t="s">
        <v>232</v>
      </c>
      <c r="L59" s="127">
        <v>290</v>
      </c>
      <c r="M59" s="127">
        <v>320</v>
      </c>
      <c r="N59" s="113">
        <f t="shared" si="2"/>
        <v>110.34482758620689</v>
      </c>
      <c r="O59" s="114"/>
      <c r="P59" s="115"/>
      <c r="Q59" s="34"/>
      <c r="R59" s="33"/>
    </row>
    <row r="60" spans="1:18" s="32" customFormat="1" ht="42.75" customHeight="1" x14ac:dyDescent="0.3">
      <c r="A60" s="547"/>
      <c r="B60" s="554"/>
      <c r="C60" s="465"/>
      <c r="D60" s="466"/>
      <c r="E60" s="466"/>
      <c r="F60" s="128"/>
      <c r="G60" s="129"/>
      <c r="H60" s="129"/>
      <c r="I60" s="130"/>
      <c r="J60" s="131"/>
      <c r="K60" s="132" t="s">
        <v>233</v>
      </c>
      <c r="L60" s="127">
        <v>196</v>
      </c>
      <c r="M60" s="127">
        <v>182</v>
      </c>
      <c r="N60" s="113">
        <f t="shared" si="2"/>
        <v>92.857142857142861</v>
      </c>
      <c r="O60" s="114"/>
      <c r="P60" s="115"/>
      <c r="Q60" s="34"/>
      <c r="R60" s="33"/>
    </row>
    <row r="61" spans="1:18" s="32" customFormat="1" ht="110.25" customHeight="1" x14ac:dyDescent="0.3">
      <c r="A61" s="547"/>
      <c r="B61" s="554"/>
      <c r="C61" s="465"/>
      <c r="D61" s="466"/>
      <c r="E61" s="466"/>
      <c r="F61" s="128"/>
      <c r="G61" s="129"/>
      <c r="H61" s="129"/>
      <c r="I61" s="130"/>
      <c r="J61" s="131"/>
      <c r="K61" s="132" t="s">
        <v>234</v>
      </c>
      <c r="L61" s="127">
        <v>6121</v>
      </c>
      <c r="M61" s="127">
        <v>5940</v>
      </c>
      <c r="N61" s="113">
        <f t="shared" si="2"/>
        <v>97.042966835484407</v>
      </c>
      <c r="O61" s="114"/>
      <c r="P61" s="115"/>
      <c r="Q61" s="34"/>
      <c r="R61" s="33"/>
    </row>
    <row r="62" spans="1:18" s="32" customFormat="1" ht="21" customHeight="1" x14ac:dyDescent="0.3">
      <c r="A62" s="547"/>
      <c r="B62" s="554"/>
      <c r="C62" s="465"/>
      <c r="D62" s="466"/>
      <c r="E62" s="466"/>
      <c r="F62" s="128"/>
      <c r="G62" s="129"/>
      <c r="H62" s="129"/>
      <c r="I62" s="130"/>
      <c r="J62" s="131"/>
      <c r="K62" s="132" t="s">
        <v>235</v>
      </c>
      <c r="L62" s="127">
        <v>1608</v>
      </c>
      <c r="M62" s="127">
        <v>1567</v>
      </c>
      <c r="N62" s="113">
        <f t="shared" si="2"/>
        <v>97.450248756218912</v>
      </c>
      <c r="O62" s="134"/>
      <c r="P62" s="115"/>
      <c r="Q62" s="34"/>
      <c r="R62" s="33"/>
    </row>
    <row r="63" spans="1:18" s="32" customFormat="1" ht="71.25" customHeight="1" x14ac:dyDescent="0.3">
      <c r="A63" s="547"/>
      <c r="B63" s="554"/>
      <c r="C63" s="465"/>
      <c r="D63" s="466"/>
      <c r="E63" s="466"/>
      <c r="F63" s="128"/>
      <c r="G63" s="129"/>
      <c r="H63" s="129"/>
      <c r="I63" s="130"/>
      <c r="J63" s="131"/>
      <c r="K63" s="132" t="s">
        <v>236</v>
      </c>
      <c r="L63" s="127">
        <v>82</v>
      </c>
      <c r="M63" s="127">
        <v>75</v>
      </c>
      <c r="N63" s="113">
        <f t="shared" si="2"/>
        <v>91.463414634146346</v>
      </c>
      <c r="O63" s="134"/>
      <c r="P63" s="115"/>
      <c r="Q63" s="34"/>
      <c r="R63" s="33"/>
    </row>
    <row r="64" spans="1:18" s="32" customFormat="1" ht="71.25" customHeight="1" x14ac:dyDescent="0.3">
      <c r="A64" s="547"/>
      <c r="B64" s="554"/>
      <c r="C64" s="465"/>
      <c r="D64" s="466"/>
      <c r="E64" s="466"/>
      <c r="F64" s="128"/>
      <c r="G64" s="129"/>
      <c r="H64" s="129"/>
      <c r="I64" s="130"/>
      <c r="J64" s="131"/>
      <c r="K64" s="132" t="s">
        <v>237</v>
      </c>
      <c r="L64" s="127">
        <v>25</v>
      </c>
      <c r="M64" s="127">
        <v>17</v>
      </c>
      <c r="N64" s="113">
        <f t="shared" si="2"/>
        <v>68</v>
      </c>
      <c r="O64" s="114"/>
      <c r="P64" s="115"/>
      <c r="Q64" s="34"/>
      <c r="R64" s="33"/>
    </row>
    <row r="65" spans="1:18" s="32" customFormat="1" ht="197.25" customHeight="1" x14ac:dyDescent="0.3">
      <c r="A65" s="547"/>
      <c r="B65" s="554"/>
      <c r="C65" s="465"/>
      <c r="D65" s="466"/>
      <c r="E65" s="466"/>
      <c r="F65" s="128"/>
      <c r="G65" s="129"/>
      <c r="H65" s="129"/>
      <c r="I65" s="130"/>
      <c r="J65" s="131"/>
      <c r="K65" s="132" t="s">
        <v>238</v>
      </c>
      <c r="L65" s="127">
        <v>620</v>
      </c>
      <c r="M65" s="127">
        <v>676</v>
      </c>
      <c r="N65" s="113">
        <f t="shared" ref="N65:N82" si="3">M65/L65*100</f>
        <v>109.03225806451613</v>
      </c>
      <c r="O65" s="114"/>
      <c r="P65" s="115"/>
      <c r="Q65" s="34"/>
      <c r="R65" s="33"/>
    </row>
    <row r="66" spans="1:18" s="32" customFormat="1" ht="56.25" customHeight="1" x14ac:dyDescent="0.3">
      <c r="A66" s="547"/>
      <c r="B66" s="554"/>
      <c r="C66" s="465"/>
      <c r="D66" s="466"/>
      <c r="E66" s="466"/>
      <c r="F66" s="128"/>
      <c r="G66" s="129"/>
      <c r="H66" s="129"/>
      <c r="I66" s="130"/>
      <c r="J66" s="131"/>
      <c r="K66" s="132" t="s">
        <v>239</v>
      </c>
      <c r="L66" s="127">
        <v>5661</v>
      </c>
      <c r="M66" s="127">
        <v>5221</v>
      </c>
      <c r="N66" s="113">
        <f>M66/L66*100</f>
        <v>92.227521639286351</v>
      </c>
      <c r="O66" s="114"/>
      <c r="P66" s="115"/>
      <c r="Q66" s="34"/>
      <c r="R66" s="33"/>
    </row>
    <row r="67" spans="1:18" s="32" customFormat="1" ht="108.75" customHeight="1" x14ac:dyDescent="0.25">
      <c r="A67" s="547"/>
      <c r="B67" s="554"/>
      <c r="C67" s="465"/>
      <c r="D67" s="466"/>
      <c r="E67" s="466"/>
      <c r="F67" s="128"/>
      <c r="G67" s="129"/>
      <c r="H67" s="129"/>
      <c r="I67" s="130"/>
      <c r="J67" s="131"/>
      <c r="K67" s="135" t="s">
        <v>240</v>
      </c>
      <c r="L67" s="127">
        <v>5083</v>
      </c>
      <c r="M67" s="127">
        <v>4803</v>
      </c>
      <c r="N67" s="113">
        <f t="shared" si="3"/>
        <v>94.491442061774549</v>
      </c>
      <c r="O67" s="114"/>
      <c r="P67" s="115"/>
      <c r="Q67" s="34"/>
      <c r="R67" s="33"/>
    </row>
    <row r="68" spans="1:18" s="32" customFormat="1" ht="26.25" customHeight="1" x14ac:dyDescent="0.25">
      <c r="A68" s="547"/>
      <c r="B68" s="554"/>
      <c r="C68" s="465"/>
      <c r="D68" s="466"/>
      <c r="E68" s="466"/>
      <c r="F68" s="128"/>
      <c r="G68" s="129"/>
      <c r="H68" s="129"/>
      <c r="I68" s="130"/>
      <c r="J68" s="131"/>
      <c r="K68" s="136" t="s">
        <v>241</v>
      </c>
      <c r="L68" s="127">
        <v>578</v>
      </c>
      <c r="M68" s="127">
        <v>418</v>
      </c>
      <c r="N68" s="113">
        <f t="shared" si="3"/>
        <v>72.318339100346023</v>
      </c>
      <c r="O68" s="114"/>
      <c r="P68" s="115"/>
      <c r="Q68" s="34"/>
      <c r="R68" s="33"/>
    </row>
    <row r="69" spans="1:18" s="32" customFormat="1" ht="41.25" customHeight="1" x14ac:dyDescent="0.25">
      <c r="A69" s="547"/>
      <c r="B69" s="554"/>
      <c r="C69" s="465"/>
      <c r="D69" s="466"/>
      <c r="E69" s="466"/>
      <c r="F69" s="128"/>
      <c r="G69" s="129"/>
      <c r="H69" s="129"/>
      <c r="I69" s="130"/>
      <c r="J69" s="131"/>
      <c r="K69" s="135" t="s">
        <v>242</v>
      </c>
      <c r="L69" s="127">
        <v>1245</v>
      </c>
      <c r="M69" s="127">
        <v>1095</v>
      </c>
      <c r="N69" s="113">
        <f>M69/L69*100</f>
        <v>87.951807228915655</v>
      </c>
      <c r="O69" s="114"/>
      <c r="P69" s="115"/>
      <c r="Q69" s="34"/>
      <c r="R69" s="33"/>
    </row>
    <row r="70" spans="1:18" s="32" customFormat="1" ht="26.25" customHeight="1" x14ac:dyDescent="0.25">
      <c r="A70" s="547"/>
      <c r="B70" s="554"/>
      <c r="C70" s="465"/>
      <c r="D70" s="466"/>
      <c r="E70" s="466"/>
      <c r="F70" s="128"/>
      <c r="G70" s="129"/>
      <c r="H70" s="129"/>
      <c r="I70" s="130"/>
      <c r="J70" s="131"/>
      <c r="K70" s="135" t="s">
        <v>243</v>
      </c>
      <c r="L70" s="127">
        <v>1245</v>
      </c>
      <c r="M70" s="127">
        <v>1095</v>
      </c>
      <c r="N70" s="113">
        <f t="shared" si="3"/>
        <v>87.951807228915655</v>
      </c>
      <c r="O70" s="114"/>
      <c r="P70" s="115"/>
      <c r="Q70" s="34"/>
      <c r="R70" s="33"/>
    </row>
    <row r="71" spans="1:18" s="32" customFormat="1" ht="149.25" customHeight="1" x14ac:dyDescent="0.3">
      <c r="A71" s="547"/>
      <c r="B71" s="554"/>
      <c r="C71" s="465"/>
      <c r="D71" s="466"/>
      <c r="E71" s="466"/>
      <c r="F71" s="128"/>
      <c r="G71" s="129"/>
      <c r="H71" s="129"/>
      <c r="I71" s="130"/>
      <c r="J71" s="131"/>
      <c r="K71" s="132" t="s">
        <v>244</v>
      </c>
      <c r="L71" s="127">
        <v>290</v>
      </c>
      <c r="M71" s="127">
        <v>320</v>
      </c>
      <c r="N71" s="113">
        <f t="shared" si="3"/>
        <v>110.34482758620689</v>
      </c>
      <c r="O71" s="114"/>
      <c r="P71" s="115"/>
      <c r="Q71" s="34"/>
      <c r="R71" s="33"/>
    </row>
    <row r="72" spans="1:18" s="32" customFormat="1" ht="69.75" customHeight="1" x14ac:dyDescent="0.25">
      <c r="A72" s="547"/>
      <c r="B72" s="554"/>
      <c r="C72" s="465"/>
      <c r="D72" s="466"/>
      <c r="E72" s="466"/>
      <c r="F72" s="128"/>
      <c r="G72" s="129"/>
      <c r="H72" s="129"/>
      <c r="I72" s="130"/>
      <c r="J72" s="131"/>
      <c r="K72" s="135" t="s">
        <v>245</v>
      </c>
      <c r="L72" s="127">
        <v>3</v>
      </c>
      <c r="M72" s="127">
        <v>52.8</v>
      </c>
      <c r="N72" s="113">
        <f t="shared" si="3"/>
        <v>1759.9999999999998</v>
      </c>
      <c r="O72" s="114"/>
      <c r="P72" s="115"/>
      <c r="Q72" s="34"/>
      <c r="R72" s="33"/>
    </row>
    <row r="73" spans="1:18" s="32" customFormat="1" ht="69.75" customHeight="1" x14ac:dyDescent="0.25">
      <c r="A73" s="547"/>
      <c r="B73" s="554"/>
      <c r="C73" s="465"/>
      <c r="D73" s="466"/>
      <c r="E73" s="466"/>
      <c r="F73" s="128"/>
      <c r="G73" s="129"/>
      <c r="H73" s="129"/>
      <c r="I73" s="130"/>
      <c r="J73" s="131"/>
      <c r="K73" s="135" t="s">
        <v>246</v>
      </c>
      <c r="L73" s="127">
        <v>5</v>
      </c>
      <c r="M73" s="127">
        <v>9.9</v>
      </c>
      <c r="N73" s="113">
        <f t="shared" si="3"/>
        <v>198</v>
      </c>
      <c r="O73" s="114"/>
      <c r="P73" s="115"/>
      <c r="Q73" s="34"/>
      <c r="R73" s="33"/>
    </row>
    <row r="74" spans="1:18" s="32" customFormat="1" ht="137.25" customHeight="1" x14ac:dyDescent="0.3">
      <c r="A74" s="547"/>
      <c r="B74" s="554"/>
      <c r="C74" s="465"/>
      <c r="D74" s="466"/>
      <c r="E74" s="466"/>
      <c r="F74" s="128"/>
      <c r="G74" s="129"/>
      <c r="H74" s="129"/>
      <c r="I74" s="130"/>
      <c r="J74" s="131"/>
      <c r="K74" s="132" t="s">
        <v>247</v>
      </c>
      <c r="L74" s="127">
        <v>1</v>
      </c>
      <c r="M74" s="127">
        <v>1</v>
      </c>
      <c r="N74" s="113">
        <f t="shared" si="3"/>
        <v>100</v>
      </c>
      <c r="O74" s="114"/>
      <c r="P74" s="115"/>
      <c r="Q74" s="34"/>
      <c r="R74" s="33"/>
    </row>
    <row r="75" spans="1:18" s="32" customFormat="1" ht="137.25" customHeight="1" x14ac:dyDescent="0.3">
      <c r="A75" s="547"/>
      <c r="B75" s="554"/>
      <c r="C75" s="465"/>
      <c r="D75" s="466"/>
      <c r="E75" s="466"/>
      <c r="F75" s="128"/>
      <c r="G75" s="129"/>
      <c r="H75" s="129"/>
      <c r="I75" s="130"/>
      <c r="J75" s="131"/>
      <c r="K75" s="132" t="s">
        <v>248</v>
      </c>
      <c r="L75" s="127">
        <v>10</v>
      </c>
      <c r="M75" s="127">
        <v>10</v>
      </c>
      <c r="N75" s="113">
        <f t="shared" si="3"/>
        <v>100</v>
      </c>
      <c r="O75" s="114"/>
      <c r="P75" s="115"/>
      <c r="Q75" s="34"/>
      <c r="R75" s="33"/>
    </row>
    <row r="76" spans="1:18" s="32" customFormat="1" ht="137.25" customHeight="1" x14ac:dyDescent="0.3">
      <c r="A76" s="547"/>
      <c r="B76" s="554"/>
      <c r="C76" s="465"/>
      <c r="D76" s="466"/>
      <c r="E76" s="466"/>
      <c r="F76" s="128"/>
      <c r="G76" s="129"/>
      <c r="H76" s="129"/>
      <c r="I76" s="130"/>
      <c r="J76" s="131"/>
      <c r="K76" s="132" t="s">
        <v>249</v>
      </c>
      <c r="L76" s="127">
        <v>0</v>
      </c>
      <c r="M76" s="127">
        <v>0</v>
      </c>
      <c r="N76" s="113" t="e">
        <f>M76/L76*100</f>
        <v>#DIV/0!</v>
      </c>
      <c r="O76" s="114"/>
      <c r="P76" s="115"/>
      <c r="Q76" s="34"/>
      <c r="R76" s="33"/>
    </row>
    <row r="77" spans="1:18" s="32" customFormat="1" ht="58.5" customHeight="1" x14ac:dyDescent="0.3">
      <c r="A77" s="547"/>
      <c r="B77" s="554"/>
      <c r="C77" s="465"/>
      <c r="D77" s="466"/>
      <c r="E77" s="466"/>
      <c r="F77" s="128"/>
      <c r="G77" s="129"/>
      <c r="H77" s="129"/>
      <c r="I77" s="130"/>
      <c r="J77" s="131"/>
      <c r="K77" s="132" t="s">
        <v>250</v>
      </c>
      <c r="L77" s="127">
        <v>0</v>
      </c>
      <c r="M77" s="127">
        <v>0</v>
      </c>
      <c r="N77" s="113" t="e">
        <f>M77/L77*100</f>
        <v>#DIV/0!</v>
      </c>
      <c r="O77" s="114"/>
      <c r="P77" s="115"/>
      <c r="Q77" s="34"/>
      <c r="R77" s="33"/>
    </row>
    <row r="78" spans="1:18" s="32" customFormat="1" ht="129" customHeight="1" x14ac:dyDescent="0.3">
      <c r="A78" s="547"/>
      <c r="B78" s="554"/>
      <c r="C78" s="465"/>
      <c r="D78" s="466"/>
      <c r="E78" s="466"/>
      <c r="F78" s="128"/>
      <c r="G78" s="129"/>
      <c r="H78" s="129"/>
      <c r="I78" s="130"/>
      <c r="J78" s="131"/>
      <c r="K78" s="132" t="s">
        <v>251</v>
      </c>
      <c r="L78" s="127">
        <v>100</v>
      </c>
      <c r="M78" s="127">
        <v>100</v>
      </c>
      <c r="N78" s="113">
        <f>M78/L78*100</f>
        <v>100</v>
      </c>
      <c r="O78" s="114"/>
      <c r="P78" s="115"/>
      <c r="Q78" s="34"/>
      <c r="R78" s="33"/>
    </row>
    <row r="79" spans="1:18" s="32" customFormat="1" ht="144" customHeight="1" x14ac:dyDescent="0.3">
      <c r="A79" s="547"/>
      <c r="B79" s="554"/>
      <c r="C79" s="465"/>
      <c r="D79" s="466"/>
      <c r="E79" s="466"/>
      <c r="F79" s="128"/>
      <c r="G79" s="129"/>
      <c r="H79" s="129"/>
      <c r="I79" s="130"/>
      <c r="J79" s="131"/>
      <c r="K79" s="132" t="s">
        <v>252</v>
      </c>
      <c r="L79" s="127">
        <v>0</v>
      </c>
      <c r="M79" s="127">
        <v>0</v>
      </c>
      <c r="N79" s="113" t="e">
        <f t="shared" si="3"/>
        <v>#DIV/0!</v>
      </c>
      <c r="O79" s="114"/>
      <c r="P79" s="115"/>
      <c r="Q79" s="34"/>
      <c r="R79" s="33"/>
    </row>
    <row r="80" spans="1:18" s="32" customFormat="1" ht="77.25" customHeight="1" x14ac:dyDescent="0.3">
      <c r="A80" s="547"/>
      <c r="B80" s="554"/>
      <c r="C80" s="465"/>
      <c r="D80" s="466"/>
      <c r="E80" s="466"/>
      <c r="F80" s="128"/>
      <c r="G80" s="129"/>
      <c r="H80" s="129"/>
      <c r="I80" s="130"/>
      <c r="J80" s="131"/>
      <c r="K80" s="132" t="s">
        <v>253</v>
      </c>
      <c r="L80" s="127">
        <v>301</v>
      </c>
      <c r="M80" s="127">
        <v>0</v>
      </c>
      <c r="N80" s="113">
        <f>M80/L80*100</f>
        <v>0</v>
      </c>
      <c r="O80" s="114"/>
      <c r="P80" s="115"/>
      <c r="Q80" s="34"/>
      <c r="R80" s="33"/>
    </row>
    <row r="81" spans="1:18" s="32" customFormat="1" ht="47.25" customHeight="1" x14ac:dyDescent="0.3">
      <c r="A81" s="547"/>
      <c r="B81" s="554"/>
      <c r="C81" s="465"/>
      <c r="D81" s="466"/>
      <c r="E81" s="466"/>
      <c r="F81" s="128"/>
      <c r="G81" s="129"/>
      <c r="H81" s="129"/>
      <c r="I81" s="130"/>
      <c r="J81" s="131"/>
      <c r="K81" s="132" t="s">
        <v>254</v>
      </c>
      <c r="L81" s="127">
        <v>39</v>
      </c>
      <c r="M81" s="127">
        <v>26</v>
      </c>
      <c r="N81" s="113">
        <f t="shared" si="3"/>
        <v>66.666666666666657</v>
      </c>
      <c r="O81" s="114"/>
      <c r="P81" s="115"/>
      <c r="Q81" s="34"/>
      <c r="R81" s="33"/>
    </row>
    <row r="82" spans="1:18" s="32" customFormat="1" ht="47.25" customHeight="1" x14ac:dyDescent="0.3">
      <c r="A82" s="547"/>
      <c r="B82" s="554"/>
      <c r="C82" s="465"/>
      <c r="D82" s="466"/>
      <c r="E82" s="466"/>
      <c r="F82" s="128"/>
      <c r="G82" s="129"/>
      <c r="H82" s="129"/>
      <c r="I82" s="130"/>
      <c r="J82" s="131"/>
      <c r="K82" s="132" t="s">
        <v>255</v>
      </c>
      <c r="L82" s="127">
        <v>13</v>
      </c>
      <c r="M82" s="127">
        <v>11</v>
      </c>
      <c r="N82" s="113">
        <f t="shared" si="3"/>
        <v>84.615384615384613</v>
      </c>
      <c r="O82" s="114"/>
      <c r="P82" s="115"/>
      <c r="Q82" s="34"/>
      <c r="R82" s="33"/>
    </row>
    <row r="83" spans="1:18" s="32" customFormat="1" ht="31.5" customHeight="1" x14ac:dyDescent="0.3">
      <c r="A83" s="547"/>
      <c r="B83" s="554"/>
      <c r="C83" s="465"/>
      <c r="D83" s="466"/>
      <c r="E83" s="466"/>
      <c r="F83" s="128"/>
      <c r="G83" s="129"/>
      <c r="H83" s="129"/>
      <c r="I83" s="130"/>
      <c r="J83" s="131"/>
      <c r="K83" s="132"/>
      <c r="L83" s="127"/>
      <c r="M83" s="127"/>
      <c r="N83" s="113">
        <f>N82+N81+N78+N75+N74+N73+N72+N71+N70+N69+N68+N67+N66+N65+N64+N63+N62+N61+N60+N59+N58+N57+N56+N55+N54+N53+N52+N51+N50+N49+N48+N47+N46+N45+N44+N41+N40+N39+N38+N33+N32+N31+N30+N29+N28+N27+N26+N25</f>
        <v>6341.617145751291</v>
      </c>
      <c r="O83" s="114"/>
      <c r="P83" s="115"/>
      <c r="Q83" s="34"/>
      <c r="R83" s="33"/>
    </row>
    <row r="84" spans="1:18" s="32" customFormat="1" ht="47.25" customHeight="1" thickBot="1" x14ac:dyDescent="0.35">
      <c r="A84" s="547"/>
      <c r="B84" s="554"/>
      <c r="C84" s="465"/>
      <c r="D84" s="466"/>
      <c r="E84" s="466"/>
      <c r="F84" s="128"/>
      <c r="G84" s="129"/>
      <c r="H84" s="129"/>
      <c r="I84" s="130"/>
      <c r="J84" s="131"/>
      <c r="K84" s="132" t="s">
        <v>50</v>
      </c>
      <c r="L84" s="127"/>
      <c r="M84" s="127"/>
      <c r="N84" s="113">
        <v>129.41999999999999</v>
      </c>
      <c r="O84" s="114"/>
      <c r="P84" s="115"/>
      <c r="Q84" s="34"/>
      <c r="R84" s="33"/>
    </row>
    <row r="85" spans="1:18" ht="71.25" customHeight="1" thickBot="1" x14ac:dyDescent="0.3">
      <c r="A85" s="546">
        <v>3</v>
      </c>
      <c r="B85" s="553" t="s">
        <v>282</v>
      </c>
      <c r="C85" s="137">
        <v>5</v>
      </c>
      <c r="D85" s="137">
        <v>5</v>
      </c>
      <c r="E85" s="94">
        <f>D85/C85*100</f>
        <v>100</v>
      </c>
      <c r="F85" s="96" t="s">
        <v>6</v>
      </c>
      <c r="G85" s="97">
        <v>0.5</v>
      </c>
      <c r="H85" s="97">
        <v>0.5</v>
      </c>
      <c r="I85" s="97">
        <f t="shared" ref="I85" si="4">H85/G85*100</f>
        <v>100</v>
      </c>
      <c r="J85" s="138">
        <f t="shared" ref="J85" si="5">E85/I85*100</f>
        <v>100</v>
      </c>
      <c r="K85" s="137" t="s">
        <v>147</v>
      </c>
      <c r="L85" s="139">
        <v>177</v>
      </c>
      <c r="M85" s="140">
        <v>243</v>
      </c>
      <c r="N85" s="141">
        <f>M85/L85*100</f>
        <v>137.28813559322032</v>
      </c>
      <c r="O85" s="103">
        <f>N95*J85/100</f>
        <v>98.4</v>
      </c>
      <c r="P85" s="104" t="s">
        <v>331</v>
      </c>
    </row>
    <row r="86" spans="1:18" ht="71.25" customHeight="1" thickBot="1" x14ac:dyDescent="0.3">
      <c r="A86" s="547"/>
      <c r="B86" s="554"/>
      <c r="C86" s="444" t="s">
        <v>56</v>
      </c>
      <c r="D86" s="445"/>
      <c r="E86" s="446"/>
      <c r="F86" s="142" t="s">
        <v>53</v>
      </c>
      <c r="G86" s="109"/>
      <c r="H86" s="109"/>
      <c r="I86" s="110"/>
      <c r="J86" s="143"/>
      <c r="K86" s="144" t="s">
        <v>148</v>
      </c>
      <c r="L86" s="145">
        <v>164</v>
      </c>
      <c r="M86" s="146">
        <v>223</v>
      </c>
      <c r="N86" s="141">
        <f>M86/L86*100</f>
        <v>135.97560975609758</v>
      </c>
      <c r="O86" s="147"/>
      <c r="P86" s="115"/>
    </row>
    <row r="87" spans="1:18" ht="69.75" customHeight="1" thickBot="1" x14ac:dyDescent="0.3">
      <c r="A87" s="547"/>
      <c r="B87" s="554"/>
      <c r="C87" s="447"/>
      <c r="D87" s="448"/>
      <c r="E87" s="449"/>
      <c r="F87" s="142" t="s">
        <v>52</v>
      </c>
      <c r="G87" s="109"/>
      <c r="H87" s="109"/>
      <c r="I87" s="110"/>
      <c r="J87" s="143"/>
      <c r="K87" s="151" t="s">
        <v>149</v>
      </c>
      <c r="L87" s="152">
        <v>24</v>
      </c>
      <c r="M87" s="146">
        <v>23</v>
      </c>
      <c r="N87" s="141">
        <f t="shared" ref="N87" si="6">M87/L87*100</f>
        <v>95.833333333333343</v>
      </c>
      <c r="O87" s="147"/>
      <c r="P87" s="115"/>
    </row>
    <row r="88" spans="1:18" ht="69" customHeight="1" thickBot="1" x14ac:dyDescent="0.3">
      <c r="A88" s="547"/>
      <c r="B88" s="554"/>
      <c r="C88" s="447"/>
      <c r="D88" s="448"/>
      <c r="E88" s="449"/>
      <c r="F88" s="142" t="s">
        <v>54</v>
      </c>
      <c r="G88" s="110"/>
      <c r="H88" s="110"/>
      <c r="I88" s="110" t="e">
        <f t="shared" ref="I88" si="7">H88/G88*100</f>
        <v>#DIV/0!</v>
      </c>
      <c r="J88" s="143"/>
      <c r="K88" s="112" t="s">
        <v>150</v>
      </c>
      <c r="L88" s="152">
        <v>15</v>
      </c>
      <c r="M88" s="146">
        <v>11</v>
      </c>
      <c r="N88" s="141">
        <f t="shared" ref="N88:N93" si="8">M88/L88*100</f>
        <v>73.333333333333329</v>
      </c>
      <c r="O88" s="147"/>
      <c r="P88" s="115"/>
    </row>
    <row r="89" spans="1:18" ht="78.75" customHeight="1" thickBot="1" x14ac:dyDescent="0.3">
      <c r="A89" s="547"/>
      <c r="B89" s="554"/>
      <c r="C89" s="447"/>
      <c r="D89" s="448"/>
      <c r="E89" s="449"/>
      <c r="F89" s="153" t="s">
        <v>55</v>
      </c>
      <c r="G89" s="127">
        <v>0.5</v>
      </c>
      <c r="H89" s="127">
        <v>0.5</v>
      </c>
      <c r="I89" s="110">
        <v>100</v>
      </c>
      <c r="J89" s="143"/>
      <c r="K89" s="112" t="s">
        <v>151</v>
      </c>
      <c r="L89" s="152">
        <v>1</v>
      </c>
      <c r="M89" s="146">
        <v>1</v>
      </c>
      <c r="N89" s="141">
        <f t="shared" si="8"/>
        <v>100</v>
      </c>
      <c r="O89" s="147"/>
      <c r="P89" s="115"/>
    </row>
    <row r="90" spans="1:18" ht="51" customHeight="1" thickBot="1" x14ac:dyDescent="0.3">
      <c r="A90" s="547"/>
      <c r="B90" s="554"/>
      <c r="C90" s="447"/>
      <c r="D90" s="448"/>
      <c r="E90" s="449"/>
      <c r="F90" s="456"/>
      <c r="G90" s="457"/>
      <c r="H90" s="457"/>
      <c r="I90" s="457"/>
      <c r="J90" s="511"/>
      <c r="K90" s="112" t="s">
        <v>152</v>
      </c>
      <c r="L90" s="152">
        <v>124</v>
      </c>
      <c r="M90" s="146">
        <v>188</v>
      </c>
      <c r="N90" s="141">
        <f t="shared" si="8"/>
        <v>151.61290322580646</v>
      </c>
      <c r="O90" s="147"/>
      <c r="P90" s="115"/>
    </row>
    <row r="91" spans="1:18" ht="149.25" customHeight="1" thickBot="1" x14ac:dyDescent="0.3">
      <c r="A91" s="547"/>
      <c r="B91" s="554"/>
      <c r="C91" s="447"/>
      <c r="D91" s="448"/>
      <c r="E91" s="449"/>
      <c r="F91" s="458"/>
      <c r="G91" s="459"/>
      <c r="H91" s="459"/>
      <c r="I91" s="459"/>
      <c r="J91" s="512"/>
      <c r="K91" s="112" t="s">
        <v>155</v>
      </c>
      <c r="L91" s="152">
        <v>46.8</v>
      </c>
      <c r="M91" s="146">
        <v>42.9</v>
      </c>
      <c r="N91" s="141">
        <f t="shared" si="8"/>
        <v>91.666666666666671</v>
      </c>
      <c r="O91" s="147"/>
      <c r="P91" s="115"/>
    </row>
    <row r="92" spans="1:18" ht="91.5" customHeight="1" thickBot="1" x14ac:dyDescent="0.3">
      <c r="A92" s="547"/>
      <c r="B92" s="554"/>
      <c r="C92" s="447"/>
      <c r="D92" s="448"/>
      <c r="E92" s="449"/>
      <c r="F92" s="458"/>
      <c r="G92" s="459"/>
      <c r="H92" s="459"/>
      <c r="I92" s="459"/>
      <c r="J92" s="512"/>
      <c r="K92" s="112" t="s">
        <v>153</v>
      </c>
      <c r="L92" s="152">
        <v>2</v>
      </c>
      <c r="M92" s="146">
        <v>0</v>
      </c>
      <c r="N92" s="141">
        <f t="shared" si="8"/>
        <v>0</v>
      </c>
      <c r="O92" s="147"/>
      <c r="P92" s="115"/>
    </row>
    <row r="93" spans="1:18" ht="56.25" customHeight="1" x14ac:dyDescent="0.25">
      <c r="A93" s="547"/>
      <c r="B93" s="554"/>
      <c r="C93" s="447"/>
      <c r="D93" s="448"/>
      <c r="E93" s="449"/>
      <c r="F93" s="458"/>
      <c r="G93" s="459"/>
      <c r="H93" s="459"/>
      <c r="I93" s="459"/>
      <c r="J93" s="512"/>
      <c r="K93" s="112" t="s">
        <v>154</v>
      </c>
      <c r="L93" s="152">
        <v>9.1999999999999993</v>
      </c>
      <c r="M93" s="146">
        <v>9.1999999999999993</v>
      </c>
      <c r="N93" s="141">
        <f t="shared" si="8"/>
        <v>100</v>
      </c>
      <c r="O93" s="147"/>
      <c r="P93" s="115"/>
    </row>
    <row r="94" spans="1:18" ht="30" customHeight="1" x14ac:dyDescent="0.3">
      <c r="A94" s="547"/>
      <c r="B94" s="554"/>
      <c r="C94" s="447"/>
      <c r="D94" s="448"/>
      <c r="E94" s="449"/>
      <c r="F94" s="458"/>
      <c r="G94" s="459"/>
      <c r="H94" s="459"/>
      <c r="I94" s="459"/>
      <c r="J94" s="512"/>
      <c r="K94" s="112"/>
      <c r="L94" s="154"/>
      <c r="M94" s="154"/>
      <c r="N94" s="155">
        <v>885.5</v>
      </c>
      <c r="O94" s="147" t="s">
        <v>268</v>
      </c>
      <c r="P94" s="115"/>
    </row>
    <row r="95" spans="1:18" ht="75" customHeight="1" thickBot="1" x14ac:dyDescent="0.3">
      <c r="A95" s="548"/>
      <c r="B95" s="555"/>
      <c r="C95" s="450"/>
      <c r="D95" s="451"/>
      <c r="E95" s="452"/>
      <c r="F95" s="460"/>
      <c r="G95" s="461"/>
      <c r="H95" s="461"/>
      <c r="I95" s="461"/>
      <c r="J95" s="513"/>
      <c r="K95" s="487" t="s">
        <v>50</v>
      </c>
      <c r="L95" s="488"/>
      <c r="M95" s="489"/>
      <c r="N95" s="159">
        <v>98.4</v>
      </c>
      <c r="O95" s="160"/>
      <c r="P95" s="161"/>
    </row>
    <row r="96" spans="1:18" ht="89.25" customHeight="1" x14ac:dyDescent="0.25">
      <c r="A96" s="546">
        <v>4</v>
      </c>
      <c r="B96" s="553" t="s">
        <v>284</v>
      </c>
      <c r="C96" s="162">
        <v>14</v>
      </c>
      <c r="D96" s="162">
        <v>13</v>
      </c>
      <c r="E96" s="163">
        <f>D96/C96*100</f>
        <v>92.857142857142861</v>
      </c>
      <c r="F96" s="164" t="s">
        <v>6</v>
      </c>
      <c r="G96" s="165">
        <v>5736.3</v>
      </c>
      <c r="H96" s="165">
        <v>5134.1000000000004</v>
      </c>
      <c r="I96" s="165">
        <f>H96/G96*100</f>
        <v>89.501943761658225</v>
      </c>
      <c r="J96" s="166">
        <f>E96/I96*100</f>
        <v>103.74874438975255</v>
      </c>
      <c r="K96" s="167" t="s">
        <v>57</v>
      </c>
      <c r="L96" s="168">
        <v>95</v>
      </c>
      <c r="M96" s="168">
        <v>92</v>
      </c>
      <c r="N96" s="169">
        <f>M96/L96*100</f>
        <v>96.84210526315789</v>
      </c>
      <c r="O96" s="170">
        <f>N111*J96/100</f>
        <v>103.4374981565833</v>
      </c>
      <c r="P96" s="104" t="s">
        <v>157</v>
      </c>
    </row>
    <row r="97" spans="1:16" ht="90.75" customHeight="1" x14ac:dyDescent="0.25">
      <c r="A97" s="547"/>
      <c r="B97" s="554"/>
      <c r="C97" s="462" t="s">
        <v>156</v>
      </c>
      <c r="D97" s="463"/>
      <c r="E97" s="464"/>
      <c r="F97" s="108" t="s">
        <v>53</v>
      </c>
      <c r="G97" s="109"/>
      <c r="H97" s="109"/>
      <c r="I97" s="110"/>
      <c r="J97" s="111"/>
      <c r="K97" s="171" t="s">
        <v>58</v>
      </c>
      <c r="L97" s="172" t="s">
        <v>93</v>
      </c>
      <c r="M97" s="173" t="s">
        <v>93</v>
      </c>
      <c r="N97" s="169">
        <v>100</v>
      </c>
      <c r="O97" s="174"/>
      <c r="P97" s="115"/>
    </row>
    <row r="98" spans="1:16" ht="81.75" customHeight="1" x14ac:dyDescent="0.25">
      <c r="A98" s="547"/>
      <c r="B98" s="554"/>
      <c r="C98" s="116"/>
      <c r="D98" s="117"/>
      <c r="E98" s="118"/>
      <c r="F98" s="108" t="s">
        <v>52</v>
      </c>
      <c r="G98" s="109"/>
      <c r="H98" s="109"/>
      <c r="I98" s="110"/>
      <c r="J98" s="111"/>
      <c r="K98" s="175" t="s">
        <v>59</v>
      </c>
      <c r="L98" s="176" t="s">
        <v>93</v>
      </c>
      <c r="M98" s="176" t="s">
        <v>93</v>
      </c>
      <c r="N98" s="169">
        <v>100</v>
      </c>
      <c r="O98" s="174"/>
      <c r="P98" s="115"/>
    </row>
    <row r="99" spans="1:16" ht="69.75" customHeight="1" x14ac:dyDescent="0.25">
      <c r="A99" s="547"/>
      <c r="B99" s="554"/>
      <c r="C99" s="116"/>
      <c r="D99" s="117"/>
      <c r="E99" s="118"/>
      <c r="F99" s="108" t="s">
        <v>54</v>
      </c>
      <c r="G99" s="165">
        <v>6684.2</v>
      </c>
      <c r="H99" s="165">
        <v>5358.4</v>
      </c>
      <c r="I99" s="165">
        <v>80.2</v>
      </c>
      <c r="J99" s="166">
        <v>115.8</v>
      </c>
      <c r="K99" s="175" t="s">
        <v>60</v>
      </c>
      <c r="L99" s="168" t="s">
        <v>61</v>
      </c>
      <c r="M99" s="176" t="s">
        <v>61</v>
      </c>
      <c r="N99" s="169">
        <v>100</v>
      </c>
      <c r="O99" s="174"/>
      <c r="P99" s="115"/>
    </row>
    <row r="100" spans="1:16" ht="99.75" customHeight="1" x14ac:dyDescent="0.3">
      <c r="A100" s="547"/>
      <c r="B100" s="554"/>
      <c r="C100" s="116"/>
      <c r="D100" s="117"/>
      <c r="E100" s="118"/>
      <c r="F100" s="177" t="s">
        <v>55</v>
      </c>
      <c r="G100" s="154"/>
      <c r="H100" s="154"/>
      <c r="I100" s="154"/>
      <c r="J100" s="154"/>
      <c r="K100" s="178" t="s">
        <v>62</v>
      </c>
      <c r="L100" s="179" t="s">
        <v>61</v>
      </c>
      <c r="M100" s="180" t="s">
        <v>61</v>
      </c>
      <c r="N100" s="169">
        <v>100</v>
      </c>
      <c r="O100" s="174"/>
      <c r="P100" s="115"/>
    </row>
    <row r="101" spans="1:16" ht="91.5" customHeight="1" x14ac:dyDescent="0.3">
      <c r="A101" s="547"/>
      <c r="B101" s="554"/>
      <c r="C101" s="116"/>
      <c r="D101" s="117"/>
      <c r="E101" s="118"/>
      <c r="F101" s="181"/>
      <c r="G101" s="181"/>
      <c r="H101" s="181"/>
      <c r="I101" s="181"/>
      <c r="J101" s="181"/>
      <c r="K101" s="182" t="s">
        <v>63</v>
      </c>
      <c r="L101" s="183">
        <v>0</v>
      </c>
      <c r="M101" s="146">
        <v>0</v>
      </c>
      <c r="N101" s="169">
        <v>0</v>
      </c>
      <c r="O101" s="174"/>
      <c r="P101" s="115"/>
    </row>
    <row r="102" spans="1:16" ht="61.5" customHeight="1" x14ac:dyDescent="0.3">
      <c r="A102" s="547"/>
      <c r="B102" s="554"/>
      <c r="C102" s="116"/>
      <c r="D102" s="117"/>
      <c r="E102" s="118"/>
      <c r="F102" s="181"/>
      <c r="G102" s="181"/>
      <c r="H102" s="181"/>
      <c r="I102" s="181"/>
      <c r="J102" s="181"/>
      <c r="K102" s="184" t="s">
        <v>64</v>
      </c>
      <c r="L102" s="185" t="s">
        <v>72</v>
      </c>
      <c r="M102" s="146" t="s">
        <v>72</v>
      </c>
      <c r="N102" s="169">
        <v>100</v>
      </c>
      <c r="O102" s="174"/>
      <c r="P102" s="115"/>
    </row>
    <row r="103" spans="1:16" ht="58.5" customHeight="1" x14ac:dyDescent="0.3">
      <c r="A103" s="547"/>
      <c r="B103" s="554"/>
      <c r="C103" s="116"/>
      <c r="D103" s="117"/>
      <c r="E103" s="118"/>
      <c r="F103" s="181"/>
      <c r="G103" s="181"/>
      <c r="H103" s="181"/>
      <c r="I103" s="181"/>
      <c r="J103" s="181"/>
      <c r="K103" s="184" t="s">
        <v>65</v>
      </c>
      <c r="L103" s="152" t="s">
        <v>61</v>
      </c>
      <c r="M103" s="146" t="s">
        <v>61</v>
      </c>
      <c r="N103" s="169">
        <v>100</v>
      </c>
      <c r="O103" s="174"/>
      <c r="P103" s="115"/>
    </row>
    <row r="104" spans="1:16" ht="57" customHeight="1" x14ac:dyDescent="0.3">
      <c r="A104" s="547"/>
      <c r="B104" s="554"/>
      <c r="C104" s="116"/>
      <c r="D104" s="117"/>
      <c r="E104" s="118"/>
      <c r="F104" s="181"/>
      <c r="G104" s="181"/>
      <c r="H104" s="181"/>
      <c r="I104" s="181"/>
      <c r="J104" s="181"/>
      <c r="K104" s="184" t="s">
        <v>66</v>
      </c>
      <c r="L104" s="186">
        <v>80</v>
      </c>
      <c r="M104" s="146" t="s">
        <v>67</v>
      </c>
      <c r="N104" s="169">
        <v>100</v>
      </c>
      <c r="O104" s="174"/>
      <c r="P104" s="115"/>
    </row>
    <row r="105" spans="1:16" ht="75.75" customHeight="1" x14ac:dyDescent="0.3">
      <c r="A105" s="547"/>
      <c r="B105" s="554"/>
      <c r="C105" s="116"/>
      <c r="D105" s="117"/>
      <c r="E105" s="118"/>
      <c r="F105" s="181"/>
      <c r="G105" s="181"/>
      <c r="H105" s="181"/>
      <c r="I105" s="181"/>
      <c r="J105" s="181"/>
      <c r="K105" s="184" t="s">
        <v>68</v>
      </c>
      <c r="L105" s="152" t="s">
        <v>94</v>
      </c>
      <c r="M105" s="146" t="s">
        <v>94</v>
      </c>
      <c r="N105" s="169">
        <v>100</v>
      </c>
      <c r="O105" s="174"/>
      <c r="P105" s="115"/>
    </row>
    <row r="106" spans="1:16" ht="83.25" customHeight="1" x14ac:dyDescent="0.3">
      <c r="A106" s="547"/>
      <c r="B106" s="554"/>
      <c r="C106" s="116"/>
      <c r="D106" s="117"/>
      <c r="E106" s="118"/>
      <c r="F106" s="181"/>
      <c r="G106" s="181"/>
      <c r="H106" s="181"/>
      <c r="I106" s="181"/>
      <c r="J106" s="181"/>
      <c r="K106" s="184" t="s">
        <v>69</v>
      </c>
      <c r="L106" s="152" t="s">
        <v>61</v>
      </c>
      <c r="M106" s="146" t="s">
        <v>61</v>
      </c>
      <c r="N106" s="169">
        <v>100</v>
      </c>
      <c r="O106" s="174"/>
      <c r="P106" s="115"/>
    </row>
    <row r="107" spans="1:16" ht="83.25" customHeight="1" x14ac:dyDescent="0.3">
      <c r="A107" s="547"/>
      <c r="B107" s="554"/>
      <c r="C107" s="116"/>
      <c r="D107" s="117"/>
      <c r="E107" s="118"/>
      <c r="F107" s="181"/>
      <c r="G107" s="181"/>
      <c r="H107" s="181"/>
      <c r="I107" s="181"/>
      <c r="J107" s="181"/>
      <c r="K107" s="187" t="s">
        <v>90</v>
      </c>
      <c r="L107" s="186">
        <v>1</v>
      </c>
      <c r="M107" s="146">
        <v>1</v>
      </c>
      <c r="N107" s="169">
        <f t="shared" ref="N107:N109" si="9">M107/L107*100</f>
        <v>100</v>
      </c>
      <c r="O107" s="174"/>
      <c r="P107" s="115"/>
    </row>
    <row r="108" spans="1:16" ht="66.75" customHeight="1" x14ac:dyDescent="0.3">
      <c r="A108" s="547"/>
      <c r="B108" s="554"/>
      <c r="C108" s="116"/>
      <c r="D108" s="117"/>
      <c r="E108" s="118"/>
      <c r="F108" s="181"/>
      <c r="G108" s="181"/>
      <c r="H108" s="181"/>
      <c r="I108" s="181"/>
      <c r="J108" s="181"/>
      <c r="K108" s="187" t="s">
        <v>91</v>
      </c>
      <c r="L108" s="152">
        <v>0</v>
      </c>
      <c r="M108" s="146">
        <v>0</v>
      </c>
      <c r="N108" s="169">
        <v>0</v>
      </c>
      <c r="O108" s="174"/>
      <c r="P108" s="115"/>
    </row>
    <row r="109" spans="1:16" ht="134.25" customHeight="1" x14ac:dyDescent="0.3">
      <c r="A109" s="547"/>
      <c r="B109" s="554"/>
      <c r="C109" s="116"/>
      <c r="D109" s="117"/>
      <c r="E109" s="118"/>
      <c r="F109" s="181"/>
      <c r="G109" s="181"/>
      <c r="H109" s="181"/>
      <c r="I109" s="181"/>
      <c r="J109" s="181"/>
      <c r="K109" s="187" t="s">
        <v>92</v>
      </c>
      <c r="L109" s="152">
        <v>1</v>
      </c>
      <c r="M109" s="146">
        <v>1</v>
      </c>
      <c r="N109" s="169">
        <f t="shared" si="9"/>
        <v>100</v>
      </c>
      <c r="O109" s="174"/>
      <c r="P109" s="115"/>
    </row>
    <row r="110" spans="1:16" ht="21" customHeight="1" x14ac:dyDescent="0.3">
      <c r="A110" s="547"/>
      <c r="B110" s="554"/>
      <c r="C110" s="116"/>
      <c r="D110" s="117"/>
      <c r="E110" s="118"/>
      <c r="F110" s="181"/>
      <c r="G110" s="181"/>
      <c r="H110" s="181"/>
      <c r="I110" s="181"/>
      <c r="J110" s="181"/>
      <c r="K110" s="112"/>
      <c r="L110" s="152"/>
      <c r="M110" s="146"/>
      <c r="N110" s="113">
        <v>1196.9000000000001</v>
      </c>
      <c r="O110" s="174"/>
      <c r="P110" s="115"/>
    </row>
    <row r="111" spans="1:16" ht="56.25" customHeight="1" thickBot="1" x14ac:dyDescent="0.35">
      <c r="A111" s="548"/>
      <c r="B111" s="555"/>
      <c r="C111" s="188"/>
      <c r="D111" s="189"/>
      <c r="E111" s="190"/>
      <c r="F111" s="191"/>
      <c r="G111" s="191"/>
      <c r="H111" s="191"/>
      <c r="I111" s="191"/>
      <c r="J111" s="191"/>
      <c r="K111" s="487" t="s">
        <v>50</v>
      </c>
      <c r="L111" s="488"/>
      <c r="M111" s="489"/>
      <c r="N111" s="192">
        <v>99.7</v>
      </c>
      <c r="O111" s="193"/>
      <c r="P111" s="161"/>
    </row>
    <row r="112" spans="1:16" ht="91.5" customHeight="1" x14ac:dyDescent="0.3">
      <c r="A112" s="194">
        <v>5</v>
      </c>
      <c r="B112" s="437" t="s">
        <v>285</v>
      </c>
      <c r="C112" s="94">
        <v>14</v>
      </c>
      <c r="D112" s="94">
        <v>30</v>
      </c>
      <c r="E112" s="95">
        <f>D112/C112*100</f>
        <v>214.28571428571428</v>
      </c>
      <c r="F112" s="195" t="s">
        <v>6</v>
      </c>
      <c r="G112" s="196">
        <v>24124.6</v>
      </c>
      <c r="H112" s="196">
        <v>27705.599999999999</v>
      </c>
      <c r="I112" s="197">
        <f>H112/G112*100</f>
        <v>114.84376943037398</v>
      </c>
      <c r="J112" s="98">
        <f>E112/I112*100</f>
        <v>186.5888897138897</v>
      </c>
      <c r="K112" s="198" t="s">
        <v>74</v>
      </c>
      <c r="L112" s="199">
        <v>94</v>
      </c>
      <c r="M112" s="199">
        <v>94</v>
      </c>
      <c r="N112" s="200">
        <f t="shared" ref="N112:N123" si="10">M112/L112*100</f>
        <v>100</v>
      </c>
      <c r="O112" s="201">
        <f>N125*J112/100</f>
        <v>202.83089089699453</v>
      </c>
      <c r="P112" s="202" t="s">
        <v>157</v>
      </c>
    </row>
    <row r="113" spans="1:16" ht="80.25" customHeight="1" x14ac:dyDescent="0.3">
      <c r="A113" s="203"/>
      <c r="B113" s="438"/>
      <c r="C113" s="462" t="s">
        <v>171</v>
      </c>
      <c r="D113" s="463"/>
      <c r="E113" s="464"/>
      <c r="F113" s="204" t="s">
        <v>53</v>
      </c>
      <c r="G113" s="205">
        <v>841.7</v>
      </c>
      <c r="H113" s="205">
        <v>841.7</v>
      </c>
      <c r="I113" s="196"/>
      <c r="J113" s="111"/>
      <c r="K113" s="206" t="s">
        <v>158</v>
      </c>
      <c r="L113" s="207">
        <v>85.7</v>
      </c>
      <c r="M113" s="207">
        <v>85.7</v>
      </c>
      <c r="N113" s="208">
        <f t="shared" si="10"/>
        <v>100</v>
      </c>
      <c r="O113" s="209"/>
      <c r="P113" s="210"/>
    </row>
    <row r="114" spans="1:16" ht="202.5" customHeight="1" x14ac:dyDescent="0.3">
      <c r="A114" s="203"/>
      <c r="B114" s="438"/>
      <c r="C114" s="465"/>
      <c r="D114" s="466"/>
      <c r="E114" s="467"/>
      <c r="F114" s="204" t="s">
        <v>52</v>
      </c>
      <c r="G114" s="205">
        <v>137.02099999999999</v>
      </c>
      <c r="H114" s="205">
        <v>137.02099999999999</v>
      </c>
      <c r="I114" s="196"/>
      <c r="J114" s="111"/>
      <c r="K114" s="206" t="s">
        <v>159</v>
      </c>
      <c r="L114" s="211">
        <v>60</v>
      </c>
      <c r="M114" s="211">
        <v>60</v>
      </c>
      <c r="N114" s="208">
        <f t="shared" si="10"/>
        <v>100</v>
      </c>
      <c r="O114" s="209"/>
      <c r="P114" s="210"/>
    </row>
    <row r="115" spans="1:16" ht="196.5" customHeight="1" x14ac:dyDescent="0.3">
      <c r="A115" s="203"/>
      <c r="B115" s="438"/>
      <c r="C115" s="148"/>
      <c r="D115" s="149"/>
      <c r="E115" s="150"/>
      <c r="F115" s="204" t="s">
        <v>54</v>
      </c>
      <c r="G115" s="205">
        <v>9.8849999999999998</v>
      </c>
      <c r="H115" s="205">
        <v>9.8849999999999998</v>
      </c>
      <c r="I115" s="196"/>
      <c r="J115" s="111"/>
      <c r="K115" s="206" t="s">
        <v>75</v>
      </c>
      <c r="L115" s="211">
        <v>100</v>
      </c>
      <c r="M115" s="211">
        <v>100</v>
      </c>
      <c r="N115" s="208">
        <f t="shared" si="10"/>
        <v>100</v>
      </c>
      <c r="O115" s="209"/>
      <c r="P115" s="210"/>
    </row>
    <row r="116" spans="1:16" ht="91.5" customHeight="1" x14ac:dyDescent="0.3">
      <c r="A116" s="203"/>
      <c r="B116" s="438"/>
      <c r="C116" s="148"/>
      <c r="D116" s="149"/>
      <c r="E116" s="150"/>
      <c r="F116" s="212" t="s">
        <v>55</v>
      </c>
      <c r="G116" s="205">
        <v>1787.6</v>
      </c>
      <c r="H116" s="205">
        <v>2058.1</v>
      </c>
      <c r="I116" s="196"/>
      <c r="J116" s="111"/>
      <c r="K116" s="206" t="s">
        <v>172</v>
      </c>
      <c r="L116" s="211">
        <v>144.113</v>
      </c>
      <c r="M116" s="211">
        <v>159.46700000000001</v>
      </c>
      <c r="N116" s="208">
        <f t="shared" si="10"/>
        <v>110.65413946000709</v>
      </c>
      <c r="O116" s="209"/>
      <c r="P116" s="210"/>
    </row>
    <row r="117" spans="1:16" ht="80.25" customHeight="1" x14ac:dyDescent="0.3">
      <c r="A117" s="203"/>
      <c r="B117" s="438"/>
      <c r="C117" s="148"/>
      <c r="D117" s="149"/>
      <c r="E117" s="150"/>
      <c r="F117" s="213"/>
      <c r="G117" s="214"/>
      <c r="H117" s="214"/>
      <c r="I117" s="214"/>
      <c r="J117" s="214"/>
      <c r="K117" s="206" t="s">
        <v>173</v>
      </c>
      <c r="L117" s="207">
        <v>130.09700000000001</v>
      </c>
      <c r="M117" s="207">
        <v>134.78399999999999</v>
      </c>
      <c r="N117" s="208">
        <f t="shared" si="10"/>
        <v>103.60269644957224</v>
      </c>
      <c r="O117" s="209"/>
      <c r="P117" s="210"/>
    </row>
    <row r="118" spans="1:16" ht="40.5" customHeight="1" x14ac:dyDescent="0.3">
      <c r="A118" s="203"/>
      <c r="B118" s="438"/>
      <c r="C118" s="148"/>
      <c r="D118" s="149"/>
      <c r="E118" s="150"/>
      <c r="F118" s="215"/>
      <c r="G118" s="181"/>
      <c r="H118" s="181"/>
      <c r="I118" s="181"/>
      <c r="J118" s="181"/>
      <c r="K118" s="206" t="s">
        <v>174</v>
      </c>
      <c r="L118" s="211">
        <v>17</v>
      </c>
      <c r="M118" s="211">
        <v>17</v>
      </c>
      <c r="N118" s="208">
        <f t="shared" si="10"/>
        <v>100</v>
      </c>
      <c r="O118" s="209"/>
      <c r="P118" s="210"/>
    </row>
    <row r="119" spans="1:16" ht="71.25" customHeight="1" x14ac:dyDescent="0.3">
      <c r="A119" s="203"/>
      <c r="B119" s="438"/>
      <c r="C119" s="148"/>
      <c r="D119" s="149"/>
      <c r="E119" s="150"/>
      <c r="F119" s="215"/>
      <c r="G119" s="181"/>
      <c r="H119" s="181"/>
      <c r="I119" s="181"/>
      <c r="J119" s="181"/>
      <c r="K119" s="216" t="s">
        <v>175</v>
      </c>
      <c r="L119" s="207">
        <v>73.400000000000006</v>
      </c>
      <c r="M119" s="207">
        <v>78.7</v>
      </c>
      <c r="N119" s="217">
        <f t="shared" si="10"/>
        <v>107.22070844686648</v>
      </c>
      <c r="O119" s="209"/>
      <c r="P119" s="210"/>
    </row>
    <row r="120" spans="1:16" ht="71.25" customHeight="1" x14ac:dyDescent="0.3">
      <c r="A120" s="203"/>
      <c r="B120" s="438"/>
      <c r="C120" s="148"/>
      <c r="D120" s="149"/>
      <c r="E120" s="150"/>
      <c r="F120" s="215"/>
      <c r="G120" s="181"/>
      <c r="H120" s="181"/>
      <c r="I120" s="181"/>
      <c r="J120" s="181"/>
      <c r="K120" s="206" t="s">
        <v>176</v>
      </c>
      <c r="L120" s="211">
        <v>8.09</v>
      </c>
      <c r="M120" s="211">
        <v>8.1180000000000003</v>
      </c>
      <c r="N120" s="208">
        <f t="shared" si="10"/>
        <v>100.34610630407911</v>
      </c>
      <c r="O120" s="209"/>
      <c r="P120" s="210"/>
    </row>
    <row r="121" spans="1:16" ht="44.25" customHeight="1" x14ac:dyDescent="0.3">
      <c r="A121" s="203"/>
      <c r="B121" s="438"/>
      <c r="C121" s="148"/>
      <c r="D121" s="149"/>
      <c r="E121" s="150"/>
      <c r="F121" s="215"/>
      <c r="G121" s="181"/>
      <c r="H121" s="181"/>
      <c r="I121" s="181"/>
      <c r="J121" s="181"/>
      <c r="K121" s="206" t="s">
        <v>177</v>
      </c>
      <c r="L121" s="207">
        <v>4790</v>
      </c>
      <c r="M121" s="207">
        <v>5900</v>
      </c>
      <c r="N121" s="208">
        <f t="shared" si="10"/>
        <v>123.1732776617954</v>
      </c>
      <c r="O121" s="209"/>
      <c r="P121" s="210"/>
    </row>
    <row r="122" spans="1:16" ht="71.25" customHeight="1" x14ac:dyDescent="0.3">
      <c r="A122" s="203"/>
      <c r="B122" s="438"/>
      <c r="C122" s="148"/>
      <c r="D122" s="149"/>
      <c r="E122" s="150"/>
      <c r="F122" s="215"/>
      <c r="G122" s="181"/>
      <c r="H122" s="181"/>
      <c r="I122" s="181"/>
      <c r="J122" s="181"/>
      <c r="K122" s="206" t="s">
        <v>178</v>
      </c>
      <c r="L122" s="211">
        <v>11.1</v>
      </c>
      <c r="M122" s="211">
        <v>17.7</v>
      </c>
      <c r="N122" s="208">
        <f t="shared" si="10"/>
        <v>159.45945945945945</v>
      </c>
      <c r="O122" s="209"/>
      <c r="P122" s="210"/>
    </row>
    <row r="123" spans="1:16" ht="45" customHeight="1" x14ac:dyDescent="0.3">
      <c r="A123" s="203"/>
      <c r="B123" s="438"/>
      <c r="C123" s="148"/>
      <c r="D123" s="149"/>
      <c r="E123" s="150"/>
      <c r="F123" s="215"/>
      <c r="G123" s="181"/>
      <c r="H123" s="181"/>
      <c r="I123" s="181"/>
      <c r="J123" s="181"/>
      <c r="K123" s="206" t="s">
        <v>179</v>
      </c>
      <c r="L123" s="211">
        <v>63</v>
      </c>
      <c r="M123" s="211">
        <v>63</v>
      </c>
      <c r="N123" s="208">
        <f t="shared" si="10"/>
        <v>100</v>
      </c>
      <c r="O123" s="209"/>
      <c r="P123" s="210"/>
    </row>
    <row r="124" spans="1:16" ht="33.75" customHeight="1" x14ac:dyDescent="0.3">
      <c r="A124" s="203"/>
      <c r="B124" s="438"/>
      <c r="C124" s="148"/>
      <c r="D124" s="149"/>
      <c r="E124" s="150"/>
      <c r="F124" s="215"/>
      <c r="G124" s="181"/>
      <c r="H124" s="181"/>
      <c r="I124" s="181"/>
      <c r="J124" s="181"/>
      <c r="K124" s="206"/>
      <c r="L124" s="211"/>
      <c r="M124" s="211"/>
      <c r="N124" s="208">
        <f>SUM(N112:N123)</f>
        <v>1304.4563877817798</v>
      </c>
      <c r="O124" s="209"/>
      <c r="P124" s="210"/>
    </row>
    <row r="125" spans="1:16" ht="47.25" customHeight="1" thickBot="1" x14ac:dyDescent="0.35">
      <c r="A125" s="218"/>
      <c r="B125" s="439"/>
      <c r="C125" s="156"/>
      <c r="D125" s="157"/>
      <c r="E125" s="158"/>
      <c r="F125" s="219"/>
      <c r="G125" s="191"/>
      <c r="H125" s="191"/>
      <c r="I125" s="191"/>
      <c r="J125" s="191"/>
      <c r="K125" s="508" t="s">
        <v>50</v>
      </c>
      <c r="L125" s="509"/>
      <c r="M125" s="510"/>
      <c r="N125" s="220">
        <f>N124/12</f>
        <v>108.70469898181499</v>
      </c>
      <c r="O125" s="221"/>
      <c r="P125" s="222"/>
    </row>
    <row r="126" spans="1:16" ht="135" customHeight="1" x14ac:dyDescent="0.25">
      <c r="A126" s="51">
        <v>6</v>
      </c>
      <c r="B126" s="553" t="s">
        <v>269</v>
      </c>
      <c r="C126" s="94">
        <v>17</v>
      </c>
      <c r="D126" s="94">
        <v>17</v>
      </c>
      <c r="E126" s="95">
        <f>D126/C126*100</f>
        <v>100</v>
      </c>
      <c r="F126" s="96" t="s">
        <v>6</v>
      </c>
      <c r="G126" s="109">
        <v>38.4</v>
      </c>
      <c r="H126" s="109">
        <v>36.99</v>
      </c>
      <c r="I126" s="110">
        <f>H126/G126*100</f>
        <v>96.328125000000014</v>
      </c>
      <c r="J126" s="98">
        <f>E126/I126*100</f>
        <v>103.8118410381184</v>
      </c>
      <c r="K126" s="137" t="s">
        <v>180</v>
      </c>
      <c r="L126" s="285">
        <v>9</v>
      </c>
      <c r="M126" s="285">
        <v>14</v>
      </c>
      <c r="N126" s="286">
        <f>M126/L126*100</f>
        <v>155.55555555555557</v>
      </c>
      <c r="O126" s="103">
        <f>N132*J126/100</f>
        <v>139.94491549722693</v>
      </c>
      <c r="P126" s="104" t="s">
        <v>157</v>
      </c>
    </row>
    <row r="127" spans="1:16" ht="72" customHeight="1" thickBot="1" x14ac:dyDescent="0.3">
      <c r="A127" s="62"/>
      <c r="B127" s="554"/>
      <c r="C127" s="462" t="s">
        <v>160</v>
      </c>
      <c r="D127" s="463"/>
      <c r="E127" s="464"/>
      <c r="F127" s="108" t="s">
        <v>53</v>
      </c>
      <c r="G127" s="109"/>
      <c r="H127" s="109"/>
      <c r="I127" s="110"/>
      <c r="J127" s="111"/>
      <c r="K127" s="112" t="s">
        <v>181</v>
      </c>
      <c r="L127" s="45">
        <v>9</v>
      </c>
      <c r="M127" s="45">
        <v>15</v>
      </c>
      <c r="N127" s="113">
        <v>166.7</v>
      </c>
      <c r="O127" s="147"/>
      <c r="P127" s="115"/>
    </row>
    <row r="128" spans="1:16" ht="71.25" customHeight="1" x14ac:dyDescent="0.25">
      <c r="A128" s="62"/>
      <c r="B128" s="554"/>
      <c r="C128" s="465"/>
      <c r="D128" s="466"/>
      <c r="E128" s="467"/>
      <c r="F128" s="108" t="s">
        <v>52</v>
      </c>
      <c r="G128" s="109"/>
      <c r="H128" s="109"/>
      <c r="I128" s="110"/>
      <c r="J128" s="111"/>
      <c r="K128" s="112" t="s">
        <v>182</v>
      </c>
      <c r="L128" s="45">
        <v>33</v>
      </c>
      <c r="M128" s="45">
        <v>38.6</v>
      </c>
      <c r="N128" s="286">
        <f>M128/L128*100</f>
        <v>116.96969696969697</v>
      </c>
      <c r="O128" s="147"/>
      <c r="P128" s="115"/>
    </row>
    <row r="129" spans="1:16" ht="68.25" customHeight="1" x14ac:dyDescent="0.25">
      <c r="A129" s="62"/>
      <c r="B129" s="554"/>
      <c r="C129" s="465"/>
      <c r="D129" s="466"/>
      <c r="E129" s="467"/>
      <c r="F129" s="108" t="s">
        <v>54</v>
      </c>
      <c r="G129" s="109">
        <v>38.4</v>
      </c>
      <c r="H129" s="109">
        <v>36.99</v>
      </c>
      <c r="I129" s="110">
        <v>96.3</v>
      </c>
      <c r="J129" s="111"/>
      <c r="K129" s="112" t="s">
        <v>80</v>
      </c>
      <c r="L129" s="45">
        <v>4</v>
      </c>
      <c r="M129" s="45">
        <v>4</v>
      </c>
      <c r="N129" s="113">
        <f>M129/L129*100</f>
        <v>100</v>
      </c>
      <c r="O129" s="147"/>
      <c r="P129" s="115"/>
    </row>
    <row r="130" spans="1:16" ht="78" customHeight="1" x14ac:dyDescent="0.25">
      <c r="A130" s="62"/>
      <c r="B130" s="554"/>
      <c r="C130" s="148"/>
      <c r="D130" s="149"/>
      <c r="E130" s="150"/>
      <c r="F130" s="177" t="s">
        <v>55</v>
      </c>
      <c r="G130" s="109"/>
      <c r="H130" s="109"/>
      <c r="I130" s="110"/>
      <c r="J130" s="111"/>
      <c r="K130" s="112"/>
      <c r="L130" s="45"/>
      <c r="M130" s="45"/>
      <c r="N130" s="332"/>
      <c r="O130" s="147"/>
      <c r="P130" s="115"/>
    </row>
    <row r="131" spans="1:16" ht="35.25" customHeight="1" x14ac:dyDescent="0.3">
      <c r="A131" s="62"/>
      <c r="B131" s="554"/>
      <c r="C131" s="148"/>
      <c r="D131" s="149"/>
      <c r="E131" s="150"/>
      <c r="F131" s="213"/>
      <c r="G131" s="214"/>
      <c r="H131" s="214"/>
      <c r="I131" s="214"/>
      <c r="J131" s="330"/>
      <c r="K131" s="151"/>
      <c r="L131" s="127"/>
      <c r="M131" s="127"/>
      <c r="N131" s="113">
        <f>SUM(N126:N130)</f>
        <v>539.22525252525259</v>
      </c>
      <c r="O131" s="147"/>
      <c r="P131" s="115"/>
    </row>
    <row r="132" spans="1:16" ht="42.75" customHeight="1" thickBot="1" x14ac:dyDescent="0.35">
      <c r="A132" s="84"/>
      <c r="B132" s="555"/>
      <c r="C132" s="156"/>
      <c r="D132" s="157"/>
      <c r="E132" s="158"/>
      <c r="F132" s="219"/>
      <c r="G132" s="191"/>
      <c r="H132" s="191"/>
      <c r="I132" s="191"/>
      <c r="J132" s="300"/>
      <c r="K132" s="349" t="s">
        <v>50</v>
      </c>
      <c r="L132" s="350"/>
      <c r="M132" s="351"/>
      <c r="N132" s="192">
        <f>N131/4</f>
        <v>134.80631313131315</v>
      </c>
      <c r="O132" s="160"/>
      <c r="P132" s="161"/>
    </row>
    <row r="133" spans="1:16" ht="94.5" customHeight="1" x14ac:dyDescent="0.3">
      <c r="A133" s="434">
        <v>7</v>
      </c>
      <c r="B133" s="514" t="s">
        <v>286</v>
      </c>
      <c r="C133" s="223">
        <v>25</v>
      </c>
      <c r="D133" s="223">
        <v>25</v>
      </c>
      <c r="E133" s="52">
        <f>D133/C133*100</f>
        <v>100</v>
      </c>
      <c r="F133" s="224" t="s">
        <v>6</v>
      </c>
      <c r="G133" s="225">
        <v>21425.5</v>
      </c>
      <c r="H133" s="225">
        <v>23087.9</v>
      </c>
      <c r="I133" s="56">
        <f>H133/G133*100</f>
        <v>107.75897878695947</v>
      </c>
      <c r="J133" s="226">
        <f>E133/I133*100</f>
        <v>92.799691613355904</v>
      </c>
      <c r="K133" s="227" t="s">
        <v>101</v>
      </c>
      <c r="L133" s="228"/>
      <c r="M133" s="229"/>
      <c r="N133" s="230"/>
      <c r="O133" s="476">
        <f>N143*J133/100</f>
        <v>105.2786723661408</v>
      </c>
      <c r="P133" s="473" t="s">
        <v>328</v>
      </c>
    </row>
    <row r="134" spans="1:16" ht="101.25" customHeight="1" x14ac:dyDescent="0.25">
      <c r="A134" s="435"/>
      <c r="B134" s="515"/>
      <c r="C134" s="493" t="s">
        <v>326</v>
      </c>
      <c r="D134" s="494"/>
      <c r="E134" s="495"/>
      <c r="F134" s="231" t="s">
        <v>53</v>
      </c>
      <c r="G134" s="232"/>
      <c r="H134" s="232"/>
      <c r="I134" s="66" t="e">
        <v>#DIV/0!</v>
      </c>
      <c r="J134" s="233" t="e">
        <v>#DIV/0!</v>
      </c>
      <c r="K134" s="234" t="s">
        <v>327</v>
      </c>
      <c r="L134" s="235">
        <v>6</v>
      </c>
      <c r="M134" s="236">
        <v>0</v>
      </c>
      <c r="N134" s="237">
        <v>0</v>
      </c>
      <c r="O134" s="477"/>
      <c r="P134" s="474"/>
    </row>
    <row r="135" spans="1:16" ht="65.25" customHeight="1" thickBot="1" x14ac:dyDescent="0.3">
      <c r="A135" s="435"/>
      <c r="B135" s="515"/>
      <c r="C135" s="496"/>
      <c r="D135" s="497"/>
      <c r="E135" s="498"/>
      <c r="F135" s="231" t="s">
        <v>52</v>
      </c>
      <c r="G135" s="232">
        <v>0</v>
      </c>
      <c r="H135" s="232"/>
      <c r="I135" s="66" t="e">
        <v>#DIV/0!</v>
      </c>
      <c r="J135" s="233" t="e">
        <v>#DIV/0!</v>
      </c>
      <c r="K135" s="234" t="s">
        <v>100</v>
      </c>
      <c r="L135" s="235">
        <v>15</v>
      </c>
      <c r="M135" s="236">
        <v>15</v>
      </c>
      <c r="N135" s="237">
        <f t="shared" ref="N135" si="11">M135/L135*100</f>
        <v>100</v>
      </c>
      <c r="O135" s="477"/>
      <c r="P135" s="474"/>
    </row>
    <row r="136" spans="1:16" ht="68.25" customHeight="1" x14ac:dyDescent="0.25">
      <c r="A136" s="435"/>
      <c r="B136" s="515"/>
      <c r="C136" s="496"/>
      <c r="D136" s="497"/>
      <c r="E136" s="498"/>
      <c r="F136" s="231" t="s">
        <v>54</v>
      </c>
      <c r="G136" s="225">
        <v>21425.5</v>
      </c>
      <c r="H136" s="225">
        <v>23087.9</v>
      </c>
      <c r="I136" s="56">
        <f>H136/G136*100</f>
        <v>107.75897878695947</v>
      </c>
      <c r="J136" s="233"/>
      <c r="K136" s="234" t="s">
        <v>102</v>
      </c>
      <c r="L136" s="235">
        <v>6</v>
      </c>
      <c r="M136" s="236">
        <v>5</v>
      </c>
      <c r="N136" s="237">
        <f>M136/L136*100</f>
        <v>83.333333333333343</v>
      </c>
      <c r="O136" s="477"/>
      <c r="P136" s="474"/>
    </row>
    <row r="137" spans="1:16" ht="87" customHeight="1" x14ac:dyDescent="0.25">
      <c r="A137" s="435"/>
      <c r="B137" s="515"/>
      <c r="C137" s="496"/>
      <c r="D137" s="497"/>
      <c r="E137" s="498"/>
      <c r="F137" s="231" t="s">
        <v>55</v>
      </c>
      <c r="G137" s="232"/>
      <c r="H137" s="232"/>
      <c r="I137" s="66" t="e">
        <v>#DIV/0!</v>
      </c>
      <c r="J137" s="233" t="e">
        <v>#DIV/0!</v>
      </c>
      <c r="K137" s="234" t="s">
        <v>103</v>
      </c>
      <c r="L137" s="235">
        <v>17</v>
      </c>
      <c r="M137" s="236">
        <v>0</v>
      </c>
      <c r="N137" s="237">
        <f>M137/L137*100</f>
        <v>0</v>
      </c>
      <c r="O137" s="477"/>
      <c r="P137" s="474"/>
    </row>
    <row r="138" spans="1:16" ht="105.75" customHeight="1" x14ac:dyDescent="0.25">
      <c r="A138" s="435"/>
      <c r="B138" s="515"/>
      <c r="C138" s="496"/>
      <c r="D138" s="497"/>
      <c r="E138" s="498"/>
      <c r="F138" s="241"/>
      <c r="G138" s="242"/>
      <c r="H138" s="242"/>
      <c r="I138" s="243"/>
      <c r="J138" s="244"/>
      <c r="K138" s="234" t="s">
        <v>104</v>
      </c>
      <c r="L138" s="235">
        <v>16</v>
      </c>
      <c r="M138" s="236">
        <v>0</v>
      </c>
      <c r="N138" s="237">
        <f t="shared" ref="N138:N140" si="12">M138/L138*100</f>
        <v>0</v>
      </c>
      <c r="O138" s="477"/>
      <c r="P138" s="474"/>
    </row>
    <row r="139" spans="1:16" ht="84.75" customHeight="1" x14ac:dyDescent="0.25">
      <c r="A139" s="435"/>
      <c r="B139" s="515"/>
      <c r="C139" s="496"/>
      <c r="D139" s="497"/>
      <c r="E139" s="498"/>
      <c r="F139" s="241"/>
      <c r="G139" s="242"/>
      <c r="H139" s="242"/>
      <c r="I139" s="243"/>
      <c r="J139" s="244"/>
      <c r="K139" s="234" t="s">
        <v>105</v>
      </c>
      <c r="L139" s="235">
        <v>5</v>
      </c>
      <c r="M139" s="236">
        <v>0</v>
      </c>
      <c r="N139" s="237">
        <v>500</v>
      </c>
      <c r="O139" s="477"/>
      <c r="P139" s="474"/>
    </row>
    <row r="140" spans="1:16" ht="85.5" customHeight="1" x14ac:dyDescent="0.25">
      <c r="A140" s="435"/>
      <c r="B140" s="515"/>
      <c r="C140" s="496"/>
      <c r="D140" s="497"/>
      <c r="E140" s="498"/>
      <c r="F140" s="241"/>
      <c r="G140" s="242"/>
      <c r="H140" s="242"/>
      <c r="I140" s="243"/>
      <c r="J140" s="244"/>
      <c r="K140" s="234" t="s">
        <v>106</v>
      </c>
      <c r="L140" s="235">
        <v>90</v>
      </c>
      <c r="M140" s="236">
        <v>94.3</v>
      </c>
      <c r="N140" s="237">
        <f t="shared" si="12"/>
        <v>104.77777777777777</v>
      </c>
      <c r="O140" s="477"/>
      <c r="P140" s="474"/>
    </row>
    <row r="141" spans="1:16" ht="68.25" customHeight="1" x14ac:dyDescent="0.25">
      <c r="A141" s="435"/>
      <c r="B141" s="515"/>
      <c r="C141" s="496"/>
      <c r="D141" s="497"/>
      <c r="E141" s="498"/>
      <c r="F141" s="241"/>
      <c r="G141" s="242"/>
      <c r="H141" s="242"/>
      <c r="I141" s="243"/>
      <c r="J141" s="244"/>
      <c r="K141" s="234" t="s">
        <v>107</v>
      </c>
      <c r="L141" s="235">
        <v>75</v>
      </c>
      <c r="M141" s="236">
        <v>89.6</v>
      </c>
      <c r="N141" s="237">
        <f>M141/L141*100</f>
        <v>119.46666666666665</v>
      </c>
      <c r="O141" s="477"/>
      <c r="P141" s="474"/>
    </row>
    <row r="142" spans="1:16" ht="31.5" customHeight="1" x14ac:dyDescent="0.25">
      <c r="A142" s="435"/>
      <c r="B142" s="515"/>
      <c r="C142" s="496"/>
      <c r="D142" s="497"/>
      <c r="E142" s="498"/>
      <c r="F142" s="241"/>
      <c r="G142" s="242"/>
      <c r="H142" s="242"/>
      <c r="I142" s="243"/>
      <c r="J142" s="244"/>
      <c r="K142" s="234"/>
      <c r="L142" s="235"/>
      <c r="M142" s="236"/>
      <c r="N142" s="237">
        <f>SUM(N134:N141)</f>
        <v>907.57777777777778</v>
      </c>
      <c r="O142" s="477"/>
      <c r="P142" s="474"/>
    </row>
    <row r="143" spans="1:16" ht="47.25" customHeight="1" thickBot="1" x14ac:dyDescent="0.3">
      <c r="A143" s="436"/>
      <c r="B143" s="516"/>
      <c r="C143" s="499"/>
      <c r="D143" s="500"/>
      <c r="E143" s="501"/>
      <c r="F143" s="248"/>
      <c r="G143" s="249"/>
      <c r="H143" s="249"/>
      <c r="I143" s="250"/>
      <c r="J143" s="251"/>
      <c r="K143" s="252" t="s">
        <v>50</v>
      </c>
      <c r="L143" s="253"/>
      <c r="M143" s="254"/>
      <c r="N143" s="255">
        <f>N142/8</f>
        <v>113.44722222222222</v>
      </c>
      <c r="O143" s="478"/>
      <c r="P143" s="475"/>
    </row>
    <row r="144" spans="1:16" ht="71.25" customHeight="1" thickBot="1" x14ac:dyDescent="0.3">
      <c r="A144" s="434">
        <v>8</v>
      </c>
      <c r="B144" s="514" t="s">
        <v>287</v>
      </c>
      <c r="C144" s="256">
        <v>49</v>
      </c>
      <c r="D144" s="256">
        <v>44</v>
      </c>
      <c r="E144" s="257">
        <f>D144/C144*100</f>
        <v>89.795918367346943</v>
      </c>
      <c r="F144" s="258" t="s">
        <v>6</v>
      </c>
      <c r="G144" s="259">
        <v>131767.4</v>
      </c>
      <c r="H144" s="259">
        <v>130803.6</v>
      </c>
      <c r="I144" s="56">
        <f>H144/G144*100</f>
        <v>99.26855959820108</v>
      </c>
      <c r="J144" s="260">
        <f>E144/I144*100</f>
        <v>90.457561518777396</v>
      </c>
      <c r="K144" s="261" t="s">
        <v>82</v>
      </c>
      <c r="L144" s="262">
        <v>95</v>
      </c>
      <c r="M144" s="263">
        <v>100</v>
      </c>
      <c r="N144" s="264">
        <v>105.3</v>
      </c>
      <c r="O144" s="265">
        <f>N153*J144/100</f>
        <v>87.280239670430348</v>
      </c>
      <c r="P144" s="266" t="s">
        <v>321</v>
      </c>
    </row>
    <row r="145" spans="1:16" ht="168.75" customHeight="1" x14ac:dyDescent="0.25">
      <c r="A145" s="435"/>
      <c r="B145" s="515"/>
      <c r="C145" s="493" t="s">
        <v>76</v>
      </c>
      <c r="D145" s="494"/>
      <c r="E145" s="495"/>
      <c r="F145" s="267" t="s">
        <v>53</v>
      </c>
      <c r="G145" s="268">
        <v>5985.3</v>
      </c>
      <c r="H145" s="268">
        <v>5985.3</v>
      </c>
      <c r="I145" s="66">
        <v>100</v>
      </c>
      <c r="J145" s="260">
        <f>E145/I145*100</f>
        <v>0</v>
      </c>
      <c r="K145" s="269" t="s">
        <v>83</v>
      </c>
      <c r="L145" s="270">
        <v>56.9</v>
      </c>
      <c r="M145" s="271">
        <v>56.9</v>
      </c>
      <c r="N145" s="271">
        <v>100</v>
      </c>
      <c r="O145" s="272"/>
      <c r="P145" s="273"/>
    </row>
    <row r="146" spans="1:16" ht="138.75" customHeight="1" x14ac:dyDescent="0.25">
      <c r="A146" s="435"/>
      <c r="B146" s="515"/>
      <c r="C146" s="496"/>
      <c r="D146" s="497"/>
      <c r="E146" s="498"/>
      <c r="F146" s="267" t="s">
        <v>52</v>
      </c>
      <c r="G146" s="268">
        <v>90825.3</v>
      </c>
      <c r="H146" s="268">
        <v>90825.3</v>
      </c>
      <c r="I146" s="66">
        <v>100</v>
      </c>
      <c r="J146" s="67">
        <v>0</v>
      </c>
      <c r="K146" s="269" t="s">
        <v>84</v>
      </c>
      <c r="L146" s="270">
        <v>100</v>
      </c>
      <c r="M146" s="274">
        <v>100</v>
      </c>
      <c r="N146" s="271">
        <v>100</v>
      </c>
      <c r="O146" s="272"/>
      <c r="P146" s="273"/>
    </row>
    <row r="147" spans="1:16" ht="133.5" customHeight="1" x14ac:dyDescent="0.25">
      <c r="A147" s="435"/>
      <c r="B147" s="515"/>
      <c r="C147" s="496"/>
      <c r="D147" s="497"/>
      <c r="E147" s="498"/>
      <c r="F147" s="267" t="s">
        <v>54</v>
      </c>
      <c r="G147" s="268">
        <v>28727.7</v>
      </c>
      <c r="H147" s="268">
        <v>28727.7</v>
      </c>
      <c r="I147" s="66">
        <v>100</v>
      </c>
      <c r="J147" s="67">
        <v>0</v>
      </c>
      <c r="K147" s="269" t="s">
        <v>85</v>
      </c>
      <c r="L147" s="270">
        <v>81.2</v>
      </c>
      <c r="M147" s="274">
        <v>81.2</v>
      </c>
      <c r="N147" s="271">
        <v>100</v>
      </c>
      <c r="O147" s="272"/>
      <c r="P147" s="273"/>
    </row>
    <row r="148" spans="1:16" ht="254.25" customHeight="1" x14ac:dyDescent="0.25">
      <c r="A148" s="435"/>
      <c r="B148" s="515"/>
      <c r="C148" s="496"/>
      <c r="D148" s="497"/>
      <c r="E148" s="498"/>
      <c r="F148" s="275" t="s">
        <v>55</v>
      </c>
      <c r="G148" s="268">
        <v>6138.1</v>
      </c>
      <c r="H148" s="268">
        <v>5265.3</v>
      </c>
      <c r="I148" s="66">
        <v>87.2</v>
      </c>
      <c r="J148" s="67">
        <v>0</v>
      </c>
      <c r="K148" s="269" t="s">
        <v>86</v>
      </c>
      <c r="L148" s="270">
        <v>0</v>
      </c>
      <c r="M148" s="274">
        <v>0</v>
      </c>
      <c r="N148" s="271">
        <v>100</v>
      </c>
      <c r="O148" s="272"/>
      <c r="P148" s="273"/>
    </row>
    <row r="149" spans="1:16" ht="107.25" customHeight="1" x14ac:dyDescent="0.25">
      <c r="A149" s="435"/>
      <c r="B149" s="515"/>
      <c r="C149" s="496"/>
      <c r="D149" s="497"/>
      <c r="E149" s="498"/>
      <c r="F149" s="241"/>
      <c r="G149" s="242"/>
      <c r="H149" s="242"/>
      <c r="I149" s="243"/>
      <c r="J149" s="244"/>
      <c r="K149" s="269" t="s">
        <v>87</v>
      </c>
      <c r="L149" s="270">
        <v>100</v>
      </c>
      <c r="M149" s="274">
        <v>100</v>
      </c>
      <c r="N149" s="271">
        <v>100</v>
      </c>
      <c r="O149" s="272"/>
      <c r="P149" s="273"/>
    </row>
    <row r="150" spans="1:16" ht="137.25" customHeight="1" x14ac:dyDescent="0.25">
      <c r="A150" s="435"/>
      <c r="B150" s="515"/>
      <c r="C150" s="496"/>
      <c r="D150" s="497"/>
      <c r="E150" s="498"/>
      <c r="F150" s="241"/>
      <c r="G150" s="242"/>
      <c r="H150" s="242"/>
      <c r="I150" s="243"/>
      <c r="J150" s="244"/>
      <c r="K150" s="269" t="s">
        <v>88</v>
      </c>
      <c r="L150" s="270">
        <v>100</v>
      </c>
      <c r="M150" s="274">
        <v>66.599999999999994</v>
      </c>
      <c r="N150" s="271">
        <v>66.599999999999994</v>
      </c>
      <c r="O150" s="272"/>
      <c r="P150" s="273"/>
    </row>
    <row r="151" spans="1:16" ht="71.25" customHeight="1" x14ac:dyDescent="0.25">
      <c r="A151" s="435"/>
      <c r="B151" s="515"/>
      <c r="C151" s="496"/>
      <c r="D151" s="497"/>
      <c r="E151" s="498"/>
      <c r="F151" s="241"/>
      <c r="G151" s="242"/>
      <c r="H151" s="242"/>
      <c r="I151" s="243"/>
      <c r="J151" s="244"/>
      <c r="K151" s="269" t="s">
        <v>89</v>
      </c>
      <c r="L151" s="270">
        <v>83.28</v>
      </c>
      <c r="M151" s="274">
        <v>83.28</v>
      </c>
      <c r="N151" s="271">
        <f>M151/L151*100</f>
        <v>100</v>
      </c>
      <c r="O151" s="272"/>
      <c r="P151" s="273"/>
    </row>
    <row r="152" spans="1:16" ht="28.5" customHeight="1" x14ac:dyDescent="0.3">
      <c r="A152" s="435"/>
      <c r="B152" s="515"/>
      <c r="C152" s="496"/>
      <c r="D152" s="497"/>
      <c r="E152" s="498"/>
      <c r="F152" s="241"/>
      <c r="G152" s="242"/>
      <c r="H152" s="242"/>
      <c r="I152" s="243"/>
      <c r="J152" s="244"/>
      <c r="K152" s="276"/>
      <c r="L152" s="277"/>
      <c r="M152" s="278"/>
      <c r="N152" s="279">
        <f>SUM(N144:N151)</f>
        <v>771.9</v>
      </c>
      <c r="O152" s="272"/>
      <c r="P152" s="273"/>
    </row>
    <row r="153" spans="1:16" ht="36.75" customHeight="1" thickBot="1" x14ac:dyDescent="0.35">
      <c r="A153" s="436"/>
      <c r="B153" s="516"/>
      <c r="C153" s="499"/>
      <c r="D153" s="500"/>
      <c r="E153" s="501"/>
      <c r="F153" s="86"/>
      <c r="G153" s="86"/>
      <c r="H153" s="86"/>
      <c r="I153" s="86"/>
      <c r="J153" s="86"/>
      <c r="K153" s="505" t="s">
        <v>50</v>
      </c>
      <c r="L153" s="506"/>
      <c r="M153" s="507"/>
      <c r="N153" s="280">
        <f>N152/8</f>
        <v>96.487499999999997</v>
      </c>
      <c r="O153" s="281"/>
      <c r="P153" s="282"/>
    </row>
    <row r="154" spans="1:16" ht="140.25" customHeight="1" thickBot="1" x14ac:dyDescent="0.3">
      <c r="A154" s="405">
        <v>9</v>
      </c>
      <c r="B154" s="550" t="s">
        <v>288</v>
      </c>
      <c r="C154" s="223">
        <v>29</v>
      </c>
      <c r="D154" s="223">
        <v>29</v>
      </c>
      <c r="E154" s="53">
        <f>D154/C154*100</f>
        <v>100</v>
      </c>
      <c r="F154" s="54" t="s">
        <v>6</v>
      </c>
      <c r="G154" s="76">
        <v>78.5</v>
      </c>
      <c r="H154" s="76">
        <v>84.97</v>
      </c>
      <c r="I154" s="406">
        <f>H154/G154*100</f>
        <v>108.24203821656052</v>
      </c>
      <c r="J154" s="57">
        <f>E154/I154*100</f>
        <v>92.385547840414262</v>
      </c>
      <c r="K154" s="319" t="s">
        <v>78</v>
      </c>
      <c r="L154" s="407">
        <v>80</v>
      </c>
      <c r="M154" s="319">
        <v>88</v>
      </c>
      <c r="N154" s="408">
        <f>M154/L154*100</f>
        <v>110.00000000000001</v>
      </c>
      <c r="O154" s="60">
        <f>N160*J154/100</f>
        <v>118.64249301611096</v>
      </c>
      <c r="P154" s="409" t="s">
        <v>157</v>
      </c>
    </row>
    <row r="155" spans="1:16" ht="71.25" customHeight="1" x14ac:dyDescent="0.3">
      <c r="A155" s="410"/>
      <c r="B155" s="551"/>
      <c r="C155" s="493"/>
      <c r="D155" s="494"/>
      <c r="E155" s="495"/>
      <c r="F155" s="63" t="s">
        <v>53</v>
      </c>
      <c r="G155" s="76"/>
      <c r="H155" s="76"/>
      <c r="I155" s="76"/>
      <c r="J155" s="323"/>
      <c r="K155" s="324" t="s">
        <v>79</v>
      </c>
      <c r="L155" s="368">
        <v>38</v>
      </c>
      <c r="M155" s="324">
        <v>55.8</v>
      </c>
      <c r="N155" s="408">
        <f>M155/L155*100</f>
        <v>146.84210526315789</v>
      </c>
      <c r="O155" s="326"/>
      <c r="P155" s="411"/>
    </row>
    <row r="156" spans="1:16" ht="69" customHeight="1" x14ac:dyDescent="0.3">
      <c r="A156" s="410"/>
      <c r="B156" s="551"/>
      <c r="C156" s="496"/>
      <c r="D156" s="497"/>
      <c r="E156" s="498"/>
      <c r="F156" s="63" t="s">
        <v>52</v>
      </c>
      <c r="G156" s="76"/>
      <c r="H156" s="76"/>
      <c r="I156" s="76"/>
      <c r="J156" s="412"/>
      <c r="K156" s="324"/>
      <c r="L156" s="368"/>
      <c r="M156" s="324"/>
      <c r="N156" s="413"/>
      <c r="O156" s="326"/>
      <c r="P156" s="411"/>
    </row>
    <row r="157" spans="1:16" ht="59.25" customHeight="1" x14ac:dyDescent="0.25">
      <c r="A157" s="410"/>
      <c r="B157" s="551"/>
      <c r="C157" s="238"/>
      <c r="D157" s="239"/>
      <c r="E157" s="240"/>
      <c r="F157" s="63" t="s">
        <v>54</v>
      </c>
      <c r="G157" s="76">
        <v>78.5</v>
      </c>
      <c r="H157" s="76">
        <v>84.97</v>
      </c>
      <c r="I157" s="406">
        <v>108.2</v>
      </c>
      <c r="J157" s="233"/>
      <c r="K157" s="324"/>
      <c r="L157" s="368"/>
      <c r="M157" s="324"/>
      <c r="N157" s="413"/>
      <c r="O157" s="326"/>
      <c r="P157" s="411"/>
    </row>
    <row r="158" spans="1:16" ht="69" customHeight="1" x14ac:dyDescent="0.3">
      <c r="A158" s="410"/>
      <c r="B158" s="551"/>
      <c r="C158" s="238"/>
      <c r="D158" s="239"/>
      <c r="E158" s="240"/>
      <c r="F158" s="73" t="s">
        <v>55</v>
      </c>
      <c r="G158" s="323"/>
      <c r="H158" s="323"/>
      <c r="I158" s="323"/>
      <c r="J158" s="323"/>
      <c r="K158" s="414"/>
      <c r="L158" s="415"/>
      <c r="M158" s="414"/>
      <c r="N158" s="416"/>
      <c r="O158" s="326"/>
      <c r="P158" s="411"/>
    </row>
    <row r="159" spans="1:16" ht="34.5" customHeight="1" x14ac:dyDescent="0.3">
      <c r="A159" s="410"/>
      <c r="B159" s="551"/>
      <c r="C159" s="238"/>
      <c r="D159" s="239"/>
      <c r="E159" s="240"/>
      <c r="F159" s="78"/>
      <c r="G159" s="78"/>
      <c r="H159" s="78"/>
      <c r="I159" s="78"/>
      <c r="J159" s="78"/>
      <c r="K159" s="324"/>
      <c r="L159" s="324"/>
      <c r="M159" s="324"/>
      <c r="N159" s="417">
        <f>SUM(N154:N158)</f>
        <v>256.84210526315792</v>
      </c>
      <c r="O159" s="326"/>
      <c r="P159" s="411"/>
    </row>
    <row r="160" spans="1:16" ht="48" customHeight="1" thickBot="1" x14ac:dyDescent="0.35">
      <c r="A160" s="418"/>
      <c r="B160" s="552"/>
      <c r="C160" s="245"/>
      <c r="D160" s="246"/>
      <c r="E160" s="247"/>
      <c r="F160" s="86"/>
      <c r="G160" s="86"/>
      <c r="H160" s="86"/>
      <c r="I160" s="86"/>
      <c r="J160" s="86"/>
      <c r="K160" s="490" t="s">
        <v>50</v>
      </c>
      <c r="L160" s="491"/>
      <c r="M160" s="492"/>
      <c r="N160" s="419">
        <f>N159/2</f>
        <v>128.42105263157896</v>
      </c>
      <c r="O160" s="328"/>
      <c r="P160" s="420"/>
    </row>
    <row r="161" spans="1:16" ht="123" customHeight="1" x14ac:dyDescent="0.25">
      <c r="A161" s="546">
        <v>10</v>
      </c>
      <c r="B161" s="553" t="s">
        <v>289</v>
      </c>
      <c r="C161" s="94">
        <v>9</v>
      </c>
      <c r="D161" s="94">
        <v>6</v>
      </c>
      <c r="E161" s="95">
        <f>D161/C161*100</f>
        <v>66.666666666666657</v>
      </c>
      <c r="F161" s="96" t="s">
        <v>6</v>
      </c>
      <c r="G161" s="97">
        <v>34569.1</v>
      </c>
      <c r="H161" s="97">
        <v>34569.1</v>
      </c>
      <c r="I161" s="97">
        <f>H161/G161*100</f>
        <v>100</v>
      </c>
      <c r="J161" s="283">
        <f>E161/I161*100</f>
        <v>66.666666666666657</v>
      </c>
      <c r="K161" s="284" t="s">
        <v>183</v>
      </c>
      <c r="L161" s="285">
        <v>0.58299999999999996</v>
      </c>
      <c r="M161" s="41">
        <v>0.58299999999999996</v>
      </c>
      <c r="N161" s="286">
        <f>M161/L161*100</f>
        <v>100</v>
      </c>
      <c r="O161" s="471">
        <f>N168*J161/100</f>
        <v>66.959999999999994</v>
      </c>
      <c r="P161" s="480" t="s">
        <v>306</v>
      </c>
    </row>
    <row r="162" spans="1:16" ht="122.25" customHeight="1" x14ac:dyDescent="0.25">
      <c r="A162" s="547"/>
      <c r="B162" s="554"/>
      <c r="C162" s="287"/>
      <c r="D162" s="288"/>
      <c r="E162" s="289"/>
      <c r="F162" s="290"/>
      <c r="G162" s="165"/>
      <c r="H162" s="165"/>
      <c r="I162" s="165"/>
      <c r="J162" s="291"/>
      <c r="K162" s="292" t="s">
        <v>184</v>
      </c>
      <c r="L162" s="293">
        <v>0.58299999999999996</v>
      </c>
      <c r="M162" s="294">
        <v>0.58299999999999996</v>
      </c>
      <c r="N162" s="169">
        <f>M162/L162*100</f>
        <v>100</v>
      </c>
      <c r="O162" s="472"/>
      <c r="P162" s="481"/>
    </row>
    <row r="163" spans="1:16" ht="193.5" customHeight="1" x14ac:dyDescent="0.25">
      <c r="A163" s="547"/>
      <c r="B163" s="554"/>
      <c r="C163" s="462" t="s">
        <v>305</v>
      </c>
      <c r="D163" s="463"/>
      <c r="E163" s="464"/>
      <c r="F163" s="108" t="s">
        <v>53</v>
      </c>
      <c r="G163" s="109"/>
      <c r="H163" s="109"/>
      <c r="I163" s="110"/>
      <c r="J163" s="143"/>
      <c r="K163" s="211" t="s">
        <v>185</v>
      </c>
      <c r="L163" s="45">
        <v>1.7410000000000001</v>
      </c>
      <c r="M163" s="42">
        <v>1.7410000000000001</v>
      </c>
      <c r="N163" s="113">
        <f>M163/L163*100</f>
        <v>100</v>
      </c>
      <c r="O163" s="472"/>
      <c r="P163" s="481"/>
    </row>
    <row r="164" spans="1:16" ht="189.75" customHeight="1" x14ac:dyDescent="0.25">
      <c r="A164" s="547"/>
      <c r="B164" s="554"/>
      <c r="C164" s="465"/>
      <c r="D164" s="466"/>
      <c r="E164" s="467"/>
      <c r="F164" s="108" t="s">
        <v>52</v>
      </c>
      <c r="G164" s="109">
        <v>25982.9</v>
      </c>
      <c r="H164" s="109">
        <v>25982.9</v>
      </c>
      <c r="I164" s="110">
        <v>100</v>
      </c>
      <c r="J164" s="143"/>
      <c r="K164" s="295" t="s">
        <v>266</v>
      </c>
      <c r="L164" s="45">
        <v>77.94</v>
      </c>
      <c r="M164" s="42">
        <v>78.8</v>
      </c>
      <c r="N164" s="113">
        <f t="shared" ref="N164:N165" si="13">M164/L164*100</f>
        <v>101.10341288170387</v>
      </c>
      <c r="O164" s="472"/>
      <c r="P164" s="481"/>
    </row>
    <row r="165" spans="1:16" ht="150.75" customHeight="1" x14ac:dyDescent="0.25">
      <c r="A165" s="547"/>
      <c r="B165" s="554"/>
      <c r="C165" s="465"/>
      <c r="D165" s="466"/>
      <c r="E165" s="467"/>
      <c r="F165" s="108" t="s">
        <v>54</v>
      </c>
      <c r="G165" s="109">
        <v>8586.2000000000007</v>
      </c>
      <c r="H165" s="109">
        <v>8586.2000000000007</v>
      </c>
      <c r="I165" s="110">
        <f>H165/G165*100</f>
        <v>100</v>
      </c>
      <c r="J165" s="111"/>
      <c r="K165" s="295" t="s">
        <v>267</v>
      </c>
      <c r="L165" s="45">
        <v>38.58</v>
      </c>
      <c r="M165" s="42">
        <v>39</v>
      </c>
      <c r="N165" s="113">
        <f t="shared" si="13"/>
        <v>101.08864696734059</v>
      </c>
      <c r="O165" s="472"/>
      <c r="P165" s="481"/>
    </row>
    <row r="166" spans="1:16" ht="71.25" customHeight="1" x14ac:dyDescent="0.3">
      <c r="A166" s="547"/>
      <c r="B166" s="554"/>
      <c r="C166" s="465"/>
      <c r="D166" s="466"/>
      <c r="E166" s="467"/>
      <c r="F166" s="177" t="s">
        <v>55</v>
      </c>
      <c r="G166" s="109"/>
      <c r="H166" s="109"/>
      <c r="I166" s="110"/>
      <c r="J166" s="111"/>
      <c r="K166" s="296"/>
      <c r="L166" s="152"/>
      <c r="M166" s="146"/>
      <c r="N166" s="297"/>
      <c r="O166" s="472"/>
      <c r="P166" s="481"/>
    </row>
    <row r="167" spans="1:16" ht="43.5" customHeight="1" x14ac:dyDescent="0.3">
      <c r="A167" s="547"/>
      <c r="B167" s="554"/>
      <c r="C167" s="465"/>
      <c r="D167" s="466"/>
      <c r="E167" s="467"/>
      <c r="F167" s="215"/>
      <c r="G167" s="181"/>
      <c r="H167" s="181"/>
      <c r="I167" s="181"/>
      <c r="J167" s="298"/>
      <c r="K167" s="299"/>
      <c r="L167" s="154"/>
      <c r="M167" s="154"/>
      <c r="N167" s="113">
        <f>SUM(N161:N166)</f>
        <v>502.19205984904448</v>
      </c>
      <c r="O167" s="472"/>
      <c r="P167" s="481"/>
    </row>
    <row r="168" spans="1:16" ht="42.75" customHeight="1" thickBot="1" x14ac:dyDescent="0.35">
      <c r="A168" s="548"/>
      <c r="B168" s="555"/>
      <c r="C168" s="468"/>
      <c r="D168" s="469"/>
      <c r="E168" s="470"/>
      <c r="F168" s="219"/>
      <c r="G168" s="191"/>
      <c r="H168" s="191"/>
      <c r="I168" s="191"/>
      <c r="J168" s="300"/>
      <c r="K168" s="487" t="s">
        <v>50</v>
      </c>
      <c r="L168" s="488"/>
      <c r="M168" s="489"/>
      <c r="N168" s="192">
        <v>100.44</v>
      </c>
      <c r="O168" s="479"/>
      <c r="P168" s="482"/>
    </row>
    <row r="169" spans="1:16" ht="72.75" customHeight="1" thickBot="1" x14ac:dyDescent="0.35">
      <c r="A169" s="568">
        <v>11</v>
      </c>
      <c r="B169" s="556" t="s">
        <v>290</v>
      </c>
      <c r="C169" s="301">
        <v>63</v>
      </c>
      <c r="D169" s="301">
        <v>54</v>
      </c>
      <c r="E169" s="302">
        <f>D169/C169*100</f>
        <v>85.714285714285708</v>
      </c>
      <c r="F169" s="195" t="s">
        <v>6</v>
      </c>
      <c r="G169" s="154">
        <v>10</v>
      </c>
      <c r="H169" s="154">
        <v>2</v>
      </c>
      <c r="I169" s="154">
        <f>H169/G169*100</f>
        <v>20</v>
      </c>
      <c r="J169" s="303">
        <f>E169/I169*100</f>
        <v>428.57142857142856</v>
      </c>
      <c r="K169" s="304" t="s">
        <v>322</v>
      </c>
      <c r="L169" s="305">
        <v>8</v>
      </c>
      <c r="M169" s="305">
        <v>8</v>
      </c>
      <c r="N169" s="306">
        <v>97</v>
      </c>
      <c r="O169" s="307">
        <f>N175*J169/100</f>
        <v>469.71428571428567</v>
      </c>
      <c r="P169" s="483" t="s">
        <v>157</v>
      </c>
    </row>
    <row r="170" spans="1:16" ht="82.5" customHeight="1" x14ac:dyDescent="0.3">
      <c r="A170" s="569"/>
      <c r="B170" s="557"/>
      <c r="C170" s="462" t="s">
        <v>270</v>
      </c>
      <c r="D170" s="463"/>
      <c r="E170" s="464"/>
      <c r="F170" s="308" t="s">
        <v>53</v>
      </c>
      <c r="G170" s="154"/>
      <c r="H170" s="154"/>
      <c r="I170" s="154"/>
      <c r="J170" s="154"/>
      <c r="K170" s="43" t="s">
        <v>161</v>
      </c>
      <c r="L170" s="309">
        <v>11</v>
      </c>
      <c r="M170" s="309">
        <v>9</v>
      </c>
      <c r="N170" s="306">
        <f>L170/M170*100</f>
        <v>122.22222222222223</v>
      </c>
      <c r="O170" s="310"/>
      <c r="P170" s="442"/>
    </row>
    <row r="171" spans="1:16" ht="61.5" customHeight="1" thickBot="1" x14ac:dyDescent="0.35">
      <c r="A171" s="569"/>
      <c r="B171" s="557"/>
      <c r="C171" s="465"/>
      <c r="D171" s="466"/>
      <c r="E171" s="467"/>
      <c r="F171" s="308" t="s">
        <v>52</v>
      </c>
      <c r="G171" s="154"/>
      <c r="H171" s="154"/>
      <c r="I171" s="154"/>
      <c r="J171" s="154"/>
      <c r="K171" s="43"/>
      <c r="L171" s="309"/>
      <c r="M171" s="309"/>
      <c r="N171" s="311"/>
      <c r="O171" s="310"/>
      <c r="P171" s="442"/>
    </row>
    <row r="172" spans="1:16" ht="54" customHeight="1" x14ac:dyDescent="0.3">
      <c r="A172" s="569"/>
      <c r="B172" s="557"/>
      <c r="C172" s="465"/>
      <c r="D172" s="466"/>
      <c r="E172" s="467"/>
      <c r="F172" s="308" t="s">
        <v>54</v>
      </c>
      <c r="G172" s="154">
        <v>10</v>
      </c>
      <c r="H172" s="154">
        <v>2</v>
      </c>
      <c r="I172" s="154">
        <v>20</v>
      </c>
      <c r="J172" s="312"/>
      <c r="K172" s="43"/>
      <c r="L172" s="309"/>
      <c r="M172" s="309"/>
      <c r="N172" s="311"/>
      <c r="O172" s="310"/>
      <c r="P172" s="442"/>
    </row>
    <row r="173" spans="1:16" ht="65.25" customHeight="1" x14ac:dyDescent="0.3">
      <c r="A173" s="569"/>
      <c r="B173" s="557"/>
      <c r="C173" s="465"/>
      <c r="D173" s="466"/>
      <c r="E173" s="467"/>
      <c r="F173" s="212" t="s">
        <v>55</v>
      </c>
      <c r="G173" s="154"/>
      <c r="H173" s="154"/>
      <c r="I173" s="154"/>
      <c r="J173" s="154"/>
      <c r="K173" s="43"/>
      <c r="L173" s="309"/>
      <c r="M173" s="309"/>
      <c r="N173" s="311"/>
      <c r="O173" s="310"/>
      <c r="P173" s="442"/>
    </row>
    <row r="174" spans="1:16" ht="40.5" customHeight="1" x14ac:dyDescent="0.3">
      <c r="A174" s="569"/>
      <c r="B174" s="557"/>
      <c r="C174" s="465"/>
      <c r="D174" s="466"/>
      <c r="E174" s="467"/>
      <c r="F174" s="181"/>
      <c r="G174" s="181"/>
      <c r="H174" s="181"/>
      <c r="I174" s="181"/>
      <c r="J174" s="181"/>
      <c r="K174" s="43"/>
      <c r="L174" s="309"/>
      <c r="M174" s="309"/>
      <c r="N174" s="313">
        <f>SUM(N169:N173)</f>
        <v>219.22222222222223</v>
      </c>
      <c r="O174" s="310"/>
      <c r="P174" s="442"/>
    </row>
    <row r="175" spans="1:16" ht="38.25" customHeight="1" thickBot="1" x14ac:dyDescent="0.35">
      <c r="A175" s="570"/>
      <c r="B175" s="558"/>
      <c r="C175" s="468"/>
      <c r="D175" s="469"/>
      <c r="E175" s="470"/>
      <c r="F175" s="191"/>
      <c r="G175" s="191"/>
      <c r="H175" s="191"/>
      <c r="I175" s="191"/>
      <c r="J175" s="191"/>
      <c r="K175" s="487" t="s">
        <v>50</v>
      </c>
      <c r="L175" s="488"/>
      <c r="M175" s="489"/>
      <c r="N175" s="314">
        <v>109.6</v>
      </c>
      <c r="O175" s="315"/>
      <c r="P175" s="443"/>
    </row>
    <row r="176" spans="1:16" ht="219.75" customHeight="1" x14ac:dyDescent="0.25">
      <c r="A176" s="546">
        <v>12</v>
      </c>
      <c r="B176" s="550" t="s">
        <v>320</v>
      </c>
      <c r="C176" s="223">
        <v>31</v>
      </c>
      <c r="D176" s="223">
        <v>31</v>
      </c>
      <c r="E176" s="52">
        <f>D176/C176*100</f>
        <v>100</v>
      </c>
      <c r="F176" s="54" t="s">
        <v>6</v>
      </c>
      <c r="G176" s="316">
        <v>0</v>
      </c>
      <c r="H176" s="316">
        <v>0</v>
      </c>
      <c r="I176" s="317"/>
      <c r="J176" s="318"/>
      <c r="K176" s="319" t="s">
        <v>81</v>
      </c>
      <c r="L176" s="319">
        <v>2</v>
      </c>
      <c r="M176" s="319">
        <v>0</v>
      </c>
      <c r="N176" s="320">
        <v>0</v>
      </c>
      <c r="O176" s="321">
        <v>0</v>
      </c>
      <c r="P176" s="61" t="s">
        <v>71</v>
      </c>
    </row>
    <row r="177" spans="1:16" ht="65.25" customHeight="1" x14ac:dyDescent="0.3">
      <c r="A177" s="547"/>
      <c r="B177" s="551"/>
      <c r="C177" s="493" t="s">
        <v>77</v>
      </c>
      <c r="D177" s="494"/>
      <c r="E177" s="495"/>
      <c r="F177" s="322" t="s">
        <v>53</v>
      </c>
      <c r="G177" s="323"/>
      <c r="H177" s="323"/>
      <c r="I177" s="323"/>
      <c r="J177" s="323"/>
      <c r="K177" s="324"/>
      <c r="L177" s="324"/>
      <c r="M177" s="324"/>
      <c r="N177" s="325"/>
      <c r="O177" s="326"/>
      <c r="P177" s="72"/>
    </row>
    <row r="178" spans="1:16" ht="71.25" customHeight="1" x14ac:dyDescent="0.3">
      <c r="A178" s="547"/>
      <c r="B178" s="551"/>
      <c r="C178" s="496"/>
      <c r="D178" s="497"/>
      <c r="E178" s="498"/>
      <c r="F178" s="322" t="s">
        <v>52</v>
      </c>
      <c r="G178" s="323"/>
      <c r="H178" s="323"/>
      <c r="I178" s="323"/>
      <c r="J178" s="323"/>
      <c r="K178" s="324"/>
      <c r="L178" s="324"/>
      <c r="M178" s="324"/>
      <c r="N178" s="325"/>
      <c r="O178" s="326"/>
      <c r="P178" s="72"/>
    </row>
    <row r="179" spans="1:16" ht="71.25" customHeight="1" x14ac:dyDescent="0.3">
      <c r="A179" s="547"/>
      <c r="B179" s="551"/>
      <c r="C179" s="496"/>
      <c r="D179" s="497"/>
      <c r="E179" s="498"/>
      <c r="F179" s="322" t="s">
        <v>54</v>
      </c>
      <c r="G179" s="323"/>
      <c r="H179" s="323"/>
      <c r="I179" s="323"/>
      <c r="J179" s="323"/>
      <c r="K179" s="324"/>
      <c r="L179" s="324"/>
      <c r="M179" s="324"/>
      <c r="N179" s="325"/>
      <c r="O179" s="326"/>
      <c r="P179" s="72"/>
    </row>
    <row r="180" spans="1:16" ht="71.25" customHeight="1" x14ac:dyDescent="0.3">
      <c r="A180" s="547"/>
      <c r="B180" s="551"/>
      <c r="C180" s="496"/>
      <c r="D180" s="497"/>
      <c r="E180" s="498"/>
      <c r="F180" s="73" t="s">
        <v>55</v>
      </c>
      <c r="G180" s="323"/>
      <c r="H180" s="323"/>
      <c r="I180" s="323"/>
      <c r="J180" s="323"/>
      <c r="K180" s="324"/>
      <c r="L180" s="324"/>
      <c r="M180" s="324"/>
      <c r="N180" s="325"/>
      <c r="O180" s="326"/>
      <c r="P180" s="72"/>
    </row>
    <row r="181" spans="1:16" ht="30" customHeight="1" x14ac:dyDescent="0.3">
      <c r="A181" s="547"/>
      <c r="B181" s="551"/>
      <c r="C181" s="496"/>
      <c r="D181" s="497"/>
      <c r="E181" s="498"/>
      <c r="F181" s="78"/>
      <c r="G181" s="78"/>
      <c r="H181" s="78"/>
      <c r="I181" s="78"/>
      <c r="J181" s="78"/>
      <c r="K181" s="324"/>
      <c r="L181" s="324"/>
      <c r="M181" s="324"/>
      <c r="N181" s="325"/>
      <c r="O181" s="326"/>
      <c r="P181" s="72"/>
    </row>
    <row r="182" spans="1:16" ht="37.5" customHeight="1" thickBot="1" x14ac:dyDescent="0.35">
      <c r="A182" s="548"/>
      <c r="B182" s="552"/>
      <c r="C182" s="499"/>
      <c r="D182" s="500"/>
      <c r="E182" s="501"/>
      <c r="F182" s="86"/>
      <c r="G182" s="86"/>
      <c r="H182" s="86"/>
      <c r="I182" s="86"/>
      <c r="J182" s="86"/>
      <c r="K182" s="490" t="s">
        <v>50</v>
      </c>
      <c r="L182" s="491"/>
      <c r="M182" s="492"/>
      <c r="N182" s="327">
        <v>0</v>
      </c>
      <c r="O182" s="328"/>
      <c r="P182" s="93"/>
    </row>
    <row r="183" spans="1:16" ht="71.25" customHeight="1" x14ac:dyDescent="0.25">
      <c r="A183" s="546">
        <v>13</v>
      </c>
      <c r="B183" s="553" t="s">
        <v>262</v>
      </c>
      <c r="C183" s="329">
        <v>3</v>
      </c>
      <c r="D183" s="329">
        <v>3</v>
      </c>
      <c r="E183" s="95">
        <f>D183/C183*100</f>
        <v>100</v>
      </c>
      <c r="F183" s="96" t="s">
        <v>6</v>
      </c>
      <c r="G183" s="97">
        <v>27896.6</v>
      </c>
      <c r="H183" s="97">
        <v>27896.6</v>
      </c>
      <c r="I183" s="97">
        <f>H183/G183*100</f>
        <v>100</v>
      </c>
      <c r="J183" s="98">
        <f>E183/I183*100</f>
        <v>100</v>
      </c>
      <c r="K183" s="137" t="s">
        <v>118</v>
      </c>
      <c r="L183" s="285">
        <v>2200</v>
      </c>
      <c r="M183" s="41">
        <v>1109</v>
      </c>
      <c r="N183" s="286">
        <f>M183/L183*100</f>
        <v>50.409090909090914</v>
      </c>
      <c r="O183" s="471">
        <f>N190*J183/100</f>
        <v>83.85</v>
      </c>
      <c r="P183" s="480" t="s">
        <v>336</v>
      </c>
    </row>
    <row r="184" spans="1:16" ht="71.25" customHeight="1" thickBot="1" x14ac:dyDescent="0.3">
      <c r="A184" s="547"/>
      <c r="B184" s="554"/>
      <c r="C184" s="444" t="s">
        <v>307</v>
      </c>
      <c r="D184" s="445"/>
      <c r="E184" s="446"/>
      <c r="F184" s="108" t="s">
        <v>53</v>
      </c>
      <c r="G184" s="109"/>
      <c r="H184" s="109"/>
      <c r="I184" s="110"/>
      <c r="J184" s="111"/>
      <c r="K184" s="112" t="s">
        <v>119</v>
      </c>
      <c r="L184" s="45">
        <v>1100</v>
      </c>
      <c r="M184" s="42">
        <v>1109</v>
      </c>
      <c r="N184" s="113">
        <f>M184/L184*100</f>
        <v>100.81818181818183</v>
      </c>
      <c r="O184" s="472"/>
      <c r="P184" s="481"/>
    </row>
    <row r="185" spans="1:16" ht="71.25" customHeight="1" thickBot="1" x14ac:dyDescent="0.3">
      <c r="A185" s="547"/>
      <c r="B185" s="554"/>
      <c r="C185" s="447"/>
      <c r="D185" s="448"/>
      <c r="E185" s="449"/>
      <c r="F185" s="108" t="s">
        <v>52</v>
      </c>
      <c r="G185" s="109">
        <v>4500.6000000000004</v>
      </c>
      <c r="H185" s="109">
        <v>4500.6000000000004</v>
      </c>
      <c r="I185" s="97">
        <f t="shared" ref="I185:I186" si="14">H185/G185*100</f>
        <v>100</v>
      </c>
      <c r="J185" s="111"/>
      <c r="K185" s="112" t="s">
        <v>120</v>
      </c>
      <c r="L185" s="45">
        <v>2200</v>
      </c>
      <c r="M185" s="42">
        <v>1109</v>
      </c>
      <c r="N185" s="113">
        <f t="shared" ref="N185:N188" si="15">M185/L185*100</f>
        <v>50.409090909090914</v>
      </c>
      <c r="O185" s="472"/>
      <c r="P185" s="481"/>
    </row>
    <row r="186" spans="1:16" ht="71.25" customHeight="1" thickBot="1" x14ac:dyDescent="0.3">
      <c r="A186" s="547"/>
      <c r="B186" s="554"/>
      <c r="C186" s="447"/>
      <c r="D186" s="448"/>
      <c r="E186" s="449"/>
      <c r="F186" s="108" t="s">
        <v>54</v>
      </c>
      <c r="G186" s="109">
        <v>1396</v>
      </c>
      <c r="H186" s="109">
        <v>1396</v>
      </c>
      <c r="I186" s="97">
        <f t="shared" si="14"/>
        <v>100</v>
      </c>
      <c r="J186" s="111"/>
      <c r="K186" s="112" t="s">
        <v>121</v>
      </c>
      <c r="L186" s="45">
        <v>34</v>
      </c>
      <c r="M186" s="42">
        <v>34.5</v>
      </c>
      <c r="N186" s="113">
        <f t="shared" si="15"/>
        <v>101.47058823529412</v>
      </c>
      <c r="O186" s="472"/>
      <c r="P186" s="481"/>
    </row>
    <row r="187" spans="1:16" ht="71.25" customHeight="1" x14ac:dyDescent="0.25">
      <c r="A187" s="547"/>
      <c r="B187" s="554"/>
      <c r="C187" s="447"/>
      <c r="D187" s="448"/>
      <c r="E187" s="449"/>
      <c r="F187" s="177" t="s">
        <v>55</v>
      </c>
      <c r="G187" s="109">
        <v>22000</v>
      </c>
      <c r="H187" s="109">
        <v>22000</v>
      </c>
      <c r="I187" s="97">
        <f>H187/G187*100</f>
        <v>100</v>
      </c>
      <c r="J187" s="111"/>
      <c r="K187" s="112" t="s">
        <v>122</v>
      </c>
      <c r="L187" s="45">
        <v>1.5</v>
      </c>
      <c r="M187" s="42">
        <v>1.5</v>
      </c>
      <c r="N187" s="113">
        <f t="shared" si="15"/>
        <v>100</v>
      </c>
      <c r="O187" s="472"/>
      <c r="P187" s="481"/>
    </row>
    <row r="188" spans="1:16" ht="150" customHeight="1" x14ac:dyDescent="0.3">
      <c r="A188" s="547"/>
      <c r="B188" s="554"/>
      <c r="C188" s="447"/>
      <c r="D188" s="448"/>
      <c r="E188" s="449"/>
      <c r="F188" s="213"/>
      <c r="G188" s="214"/>
      <c r="H188" s="214"/>
      <c r="I188" s="214"/>
      <c r="J188" s="330"/>
      <c r="K188" s="112" t="s">
        <v>274</v>
      </c>
      <c r="L188" s="127">
        <v>1</v>
      </c>
      <c r="M188" s="127">
        <v>1</v>
      </c>
      <c r="N188" s="113">
        <f t="shared" si="15"/>
        <v>100</v>
      </c>
      <c r="O188" s="472"/>
      <c r="P188" s="481"/>
    </row>
    <row r="189" spans="1:16" ht="28.5" customHeight="1" x14ac:dyDescent="0.3">
      <c r="A189" s="547"/>
      <c r="B189" s="554"/>
      <c r="C189" s="447"/>
      <c r="D189" s="448"/>
      <c r="E189" s="449"/>
      <c r="F189" s="215"/>
      <c r="G189" s="181"/>
      <c r="H189" s="181"/>
      <c r="I189" s="181"/>
      <c r="J189" s="298"/>
      <c r="K189" s="299"/>
      <c r="L189" s="127"/>
      <c r="M189" s="127"/>
      <c r="N189" s="113">
        <f>SUM(N183:N188)</f>
        <v>503.10695187165777</v>
      </c>
      <c r="O189" s="472"/>
      <c r="P189" s="481"/>
    </row>
    <row r="190" spans="1:16" ht="63" customHeight="1" thickBot="1" x14ac:dyDescent="0.35">
      <c r="A190" s="548"/>
      <c r="B190" s="555"/>
      <c r="C190" s="450"/>
      <c r="D190" s="451"/>
      <c r="E190" s="452"/>
      <c r="F190" s="219"/>
      <c r="G190" s="191"/>
      <c r="H190" s="191"/>
      <c r="I190" s="191"/>
      <c r="J190" s="300"/>
      <c r="K190" s="487" t="s">
        <v>50</v>
      </c>
      <c r="L190" s="488"/>
      <c r="M190" s="489"/>
      <c r="N190" s="192">
        <v>83.85</v>
      </c>
      <c r="O190" s="479"/>
      <c r="P190" s="482"/>
    </row>
    <row r="191" spans="1:16" ht="120" customHeight="1" x14ac:dyDescent="0.25">
      <c r="A191" s="546">
        <v>14</v>
      </c>
      <c r="B191" s="559" t="s">
        <v>291</v>
      </c>
      <c r="C191" s="94">
        <v>1</v>
      </c>
      <c r="D191" s="94">
        <v>1</v>
      </c>
      <c r="E191" s="95">
        <f>D191/C191*100</f>
        <v>100</v>
      </c>
      <c r="F191" s="96" t="s">
        <v>6</v>
      </c>
      <c r="G191" s="110">
        <v>30</v>
      </c>
      <c r="H191" s="110">
        <v>30</v>
      </c>
      <c r="I191" s="97">
        <f>H191/G191*100</f>
        <v>100</v>
      </c>
      <c r="J191" s="98">
        <f>E191/I191*100</f>
        <v>100</v>
      </c>
      <c r="K191" s="137" t="s">
        <v>108</v>
      </c>
      <c r="L191" s="285">
        <v>100</v>
      </c>
      <c r="M191" s="41">
        <v>100</v>
      </c>
      <c r="N191" s="331">
        <f>M191/L191*100</f>
        <v>100</v>
      </c>
      <c r="O191" s="471">
        <f>N200*J191/100</f>
        <v>81.25</v>
      </c>
      <c r="P191" s="480" t="s">
        <v>265</v>
      </c>
    </row>
    <row r="192" spans="1:16" ht="135" customHeight="1" x14ac:dyDescent="0.25">
      <c r="A192" s="547"/>
      <c r="B192" s="560"/>
      <c r="C192" s="444" t="s">
        <v>309</v>
      </c>
      <c r="D192" s="445"/>
      <c r="E192" s="446"/>
      <c r="F192" s="108" t="s">
        <v>53</v>
      </c>
      <c r="G192" s="109"/>
      <c r="H192" s="109"/>
      <c r="I192" s="110"/>
      <c r="J192" s="111"/>
      <c r="K192" s="112" t="s">
        <v>109</v>
      </c>
      <c r="L192" s="45">
        <v>100</v>
      </c>
      <c r="M192" s="42">
        <v>100</v>
      </c>
      <c r="N192" s="332">
        <f t="shared" ref="N192:N198" si="16">M192/L192*100</f>
        <v>100</v>
      </c>
      <c r="O192" s="472"/>
      <c r="P192" s="481"/>
    </row>
    <row r="193" spans="1:16" ht="150.75" customHeight="1" x14ac:dyDescent="0.25">
      <c r="A193" s="547"/>
      <c r="B193" s="560"/>
      <c r="C193" s="447"/>
      <c r="D193" s="448"/>
      <c r="E193" s="449"/>
      <c r="F193" s="108" t="s">
        <v>52</v>
      </c>
      <c r="G193" s="109"/>
      <c r="H193" s="109"/>
      <c r="I193" s="110"/>
      <c r="J193" s="111"/>
      <c r="K193" s="112" t="s">
        <v>110</v>
      </c>
      <c r="L193" s="45">
        <v>100</v>
      </c>
      <c r="M193" s="42">
        <v>100</v>
      </c>
      <c r="N193" s="332">
        <f t="shared" si="16"/>
        <v>100</v>
      </c>
      <c r="O193" s="472"/>
      <c r="P193" s="481"/>
    </row>
    <row r="194" spans="1:16" ht="153" customHeight="1" x14ac:dyDescent="0.25">
      <c r="A194" s="547"/>
      <c r="B194" s="560"/>
      <c r="C194" s="447"/>
      <c r="D194" s="448"/>
      <c r="E194" s="449"/>
      <c r="F194" s="108" t="s">
        <v>54</v>
      </c>
      <c r="G194" s="109">
        <v>30</v>
      </c>
      <c r="H194" s="109">
        <v>30</v>
      </c>
      <c r="I194" s="110">
        <f>H194/G194*100</f>
        <v>100</v>
      </c>
      <c r="J194" s="111"/>
      <c r="K194" s="112" t="s">
        <v>111</v>
      </c>
      <c r="L194" s="45">
        <v>100</v>
      </c>
      <c r="M194" s="42">
        <v>100</v>
      </c>
      <c r="N194" s="332">
        <f t="shared" si="16"/>
        <v>100</v>
      </c>
      <c r="O194" s="472"/>
      <c r="P194" s="481"/>
    </row>
    <row r="195" spans="1:16" ht="147.75" customHeight="1" x14ac:dyDescent="0.25">
      <c r="A195" s="547"/>
      <c r="B195" s="560"/>
      <c r="C195" s="447"/>
      <c r="D195" s="448"/>
      <c r="E195" s="449"/>
      <c r="F195" s="177" t="s">
        <v>55</v>
      </c>
      <c r="G195" s="109"/>
      <c r="H195" s="109">
        <v>0</v>
      </c>
      <c r="I195" s="110" t="e">
        <f>H195/G195*100</f>
        <v>#DIV/0!</v>
      </c>
      <c r="J195" s="111"/>
      <c r="K195" s="112" t="s">
        <v>112</v>
      </c>
      <c r="L195" s="45">
        <v>100</v>
      </c>
      <c r="M195" s="42">
        <v>50</v>
      </c>
      <c r="N195" s="332">
        <f t="shared" si="16"/>
        <v>50</v>
      </c>
      <c r="O195" s="472"/>
      <c r="P195" s="481"/>
    </row>
    <row r="196" spans="1:16" ht="155.25" customHeight="1" x14ac:dyDescent="0.3">
      <c r="A196" s="547"/>
      <c r="B196" s="560"/>
      <c r="C196" s="447"/>
      <c r="D196" s="448"/>
      <c r="E196" s="449"/>
      <c r="F196" s="213"/>
      <c r="G196" s="214"/>
      <c r="H196" s="214"/>
      <c r="I196" s="214"/>
      <c r="J196" s="330"/>
      <c r="K196" s="151" t="s">
        <v>113</v>
      </c>
      <c r="L196" s="127">
        <v>100</v>
      </c>
      <c r="M196" s="127">
        <v>50</v>
      </c>
      <c r="N196" s="332">
        <f t="shared" si="16"/>
        <v>50</v>
      </c>
      <c r="O196" s="472"/>
      <c r="P196" s="481"/>
    </row>
    <row r="197" spans="1:16" ht="199.5" customHeight="1" x14ac:dyDescent="0.3">
      <c r="A197" s="547"/>
      <c r="B197" s="560"/>
      <c r="C197" s="447"/>
      <c r="D197" s="448"/>
      <c r="E197" s="449"/>
      <c r="F197" s="215"/>
      <c r="G197" s="181"/>
      <c r="H197" s="181"/>
      <c r="I197" s="181"/>
      <c r="J197" s="298"/>
      <c r="K197" s="151" t="s">
        <v>114</v>
      </c>
      <c r="L197" s="127">
        <v>100</v>
      </c>
      <c r="M197" s="127">
        <v>50</v>
      </c>
      <c r="N197" s="332">
        <f t="shared" si="16"/>
        <v>50</v>
      </c>
      <c r="O197" s="472"/>
      <c r="P197" s="481"/>
    </row>
    <row r="198" spans="1:16" ht="159" customHeight="1" x14ac:dyDescent="0.3">
      <c r="A198" s="547"/>
      <c r="B198" s="560"/>
      <c r="C198" s="447"/>
      <c r="D198" s="448"/>
      <c r="E198" s="449"/>
      <c r="F198" s="215"/>
      <c r="G198" s="181"/>
      <c r="H198" s="181"/>
      <c r="I198" s="181"/>
      <c r="J198" s="298"/>
      <c r="K198" s="151" t="s">
        <v>115</v>
      </c>
      <c r="L198" s="127">
        <v>100</v>
      </c>
      <c r="M198" s="127">
        <v>100</v>
      </c>
      <c r="N198" s="332">
        <f t="shared" si="16"/>
        <v>100</v>
      </c>
      <c r="O198" s="472"/>
      <c r="P198" s="481"/>
    </row>
    <row r="199" spans="1:16" ht="37.5" customHeight="1" x14ac:dyDescent="0.3">
      <c r="A199" s="547"/>
      <c r="B199" s="560"/>
      <c r="C199" s="447"/>
      <c r="D199" s="448"/>
      <c r="E199" s="449"/>
      <c r="F199" s="215"/>
      <c r="G199" s="181"/>
      <c r="H199" s="181"/>
      <c r="I199" s="181"/>
      <c r="J199" s="298"/>
      <c r="K199" s="151"/>
      <c r="L199" s="127"/>
      <c r="M199" s="127"/>
      <c r="N199" s="332">
        <f>SUM(N191:N198)</f>
        <v>650</v>
      </c>
      <c r="O199" s="472"/>
      <c r="P199" s="481"/>
    </row>
    <row r="200" spans="1:16" ht="40.5" customHeight="1" thickBot="1" x14ac:dyDescent="0.35">
      <c r="A200" s="547"/>
      <c r="B200" s="561"/>
      <c r="C200" s="447"/>
      <c r="D200" s="448"/>
      <c r="E200" s="449"/>
      <c r="F200" s="215"/>
      <c r="G200" s="181"/>
      <c r="H200" s="181"/>
      <c r="I200" s="181"/>
      <c r="J200" s="298"/>
      <c r="K200" s="484" t="s">
        <v>50</v>
      </c>
      <c r="L200" s="485"/>
      <c r="M200" s="486"/>
      <c r="N200" s="333">
        <f>N199/8</f>
        <v>81.25</v>
      </c>
      <c r="O200" s="472"/>
      <c r="P200" s="481"/>
    </row>
    <row r="201" spans="1:16" ht="95.25" customHeight="1" x14ac:dyDescent="0.3">
      <c r="A201" s="562">
        <v>15</v>
      </c>
      <c r="B201" s="565" t="s">
        <v>292</v>
      </c>
      <c r="C201" s="334">
        <v>9</v>
      </c>
      <c r="D201" s="334">
        <v>2</v>
      </c>
      <c r="E201" s="335">
        <f>D201/C201*100</f>
        <v>22.222222222222221</v>
      </c>
      <c r="F201" s="96" t="s">
        <v>6</v>
      </c>
      <c r="G201" s="336">
        <v>1819</v>
      </c>
      <c r="H201" s="336">
        <v>1730.7</v>
      </c>
      <c r="I201" s="337">
        <f>H201/G201*100</f>
        <v>95.145684442001098</v>
      </c>
      <c r="J201" s="338">
        <f>E201/I201*100</f>
        <v>23.355995968233792</v>
      </c>
      <c r="K201" s="339" t="s">
        <v>116</v>
      </c>
      <c r="L201" s="334">
        <v>7</v>
      </c>
      <c r="M201" s="334">
        <v>22</v>
      </c>
      <c r="N201" s="340">
        <f>L201/M201*100</f>
        <v>31.818181818181817</v>
      </c>
      <c r="O201" s="337">
        <f>N214*J201/100</f>
        <v>10.253282230054635</v>
      </c>
      <c r="P201" s="341" t="s">
        <v>99</v>
      </c>
    </row>
    <row r="202" spans="1:16" ht="81.75" customHeight="1" x14ac:dyDescent="0.3">
      <c r="A202" s="563"/>
      <c r="B202" s="566"/>
      <c r="C202" s="518" t="s">
        <v>308</v>
      </c>
      <c r="D202" s="519"/>
      <c r="E202" s="520"/>
      <c r="F202" s="108" t="s">
        <v>53</v>
      </c>
      <c r="G202" s="154" t="s">
        <v>70</v>
      </c>
      <c r="H202" s="154" t="s">
        <v>70</v>
      </c>
      <c r="I202" s="154"/>
      <c r="J202" s="154"/>
      <c r="K202" s="132" t="s">
        <v>117</v>
      </c>
      <c r="L202" s="154">
        <v>2</v>
      </c>
      <c r="M202" s="154">
        <v>1</v>
      </c>
      <c r="N202" s="154">
        <f>L202/M202*100</f>
        <v>200</v>
      </c>
      <c r="O202" s="154"/>
      <c r="P202" s="342"/>
    </row>
    <row r="203" spans="1:16" ht="86.25" customHeight="1" x14ac:dyDescent="0.3">
      <c r="A203" s="563"/>
      <c r="B203" s="566"/>
      <c r="C203" s="521"/>
      <c r="D203" s="522"/>
      <c r="E203" s="523"/>
      <c r="F203" s="108" t="s">
        <v>52</v>
      </c>
      <c r="G203" s="343"/>
      <c r="H203" s="343"/>
      <c r="I203" s="154"/>
      <c r="J203" s="154"/>
      <c r="K203" s="132" t="s">
        <v>310</v>
      </c>
      <c r="L203" s="154">
        <v>1.1000000000000001</v>
      </c>
      <c r="M203" s="154">
        <v>1.6</v>
      </c>
      <c r="N203" s="344">
        <f>L203/M203*100</f>
        <v>68.75</v>
      </c>
      <c r="O203" s="154"/>
      <c r="P203" s="342"/>
    </row>
    <row r="204" spans="1:16" ht="70.5" customHeight="1" x14ac:dyDescent="0.3">
      <c r="A204" s="563"/>
      <c r="B204" s="566"/>
      <c r="C204" s="521"/>
      <c r="D204" s="522"/>
      <c r="E204" s="523"/>
      <c r="F204" s="108" t="s">
        <v>54</v>
      </c>
      <c r="G204" s="154">
        <v>1819</v>
      </c>
      <c r="H204" s="154">
        <v>1730.7</v>
      </c>
      <c r="I204" s="344">
        <f>H204/G204*100</f>
        <v>95.145684442001098</v>
      </c>
      <c r="J204" s="154"/>
      <c r="K204" s="132" t="s">
        <v>311</v>
      </c>
      <c r="L204" s="154">
        <v>5</v>
      </c>
      <c r="M204" s="154">
        <v>22</v>
      </c>
      <c r="N204" s="344">
        <f>L204/M204*100</f>
        <v>22.727272727272727</v>
      </c>
      <c r="O204" s="154"/>
      <c r="P204" s="342"/>
    </row>
    <row r="205" spans="1:16" ht="60" customHeight="1" x14ac:dyDescent="0.3">
      <c r="A205" s="563"/>
      <c r="B205" s="566"/>
      <c r="C205" s="521"/>
      <c r="D205" s="522"/>
      <c r="E205" s="523"/>
      <c r="F205" s="177" t="s">
        <v>55</v>
      </c>
      <c r="G205" s="154" t="s">
        <v>70</v>
      </c>
      <c r="H205" s="154"/>
      <c r="I205" s="154"/>
      <c r="J205" s="154"/>
      <c r="K205" s="132" t="s">
        <v>312</v>
      </c>
      <c r="L205" s="154">
        <v>1</v>
      </c>
      <c r="M205" s="154">
        <v>0</v>
      </c>
      <c r="N205" s="344">
        <v>0</v>
      </c>
      <c r="O205" s="154"/>
      <c r="P205" s="342"/>
    </row>
    <row r="206" spans="1:16" ht="50.25" customHeight="1" x14ac:dyDescent="0.3">
      <c r="A206" s="563"/>
      <c r="B206" s="566"/>
      <c r="C206" s="521"/>
      <c r="D206" s="522"/>
      <c r="E206" s="523"/>
      <c r="F206" s="502"/>
      <c r="G206" s="503"/>
      <c r="H206" s="503"/>
      <c r="I206" s="503"/>
      <c r="J206" s="504"/>
      <c r="K206" s="132" t="s">
        <v>313</v>
      </c>
      <c r="L206" s="154">
        <v>2</v>
      </c>
      <c r="M206" s="154">
        <v>0</v>
      </c>
      <c r="N206" s="344">
        <f>M206/L206*100</f>
        <v>0</v>
      </c>
      <c r="O206" s="154"/>
      <c r="P206" s="342"/>
    </row>
    <row r="207" spans="1:16" ht="37.5" customHeight="1" x14ac:dyDescent="0.3">
      <c r="A207" s="563"/>
      <c r="B207" s="566"/>
      <c r="C207" s="521"/>
      <c r="D207" s="522"/>
      <c r="E207" s="523"/>
      <c r="F207" s="502"/>
      <c r="G207" s="503"/>
      <c r="H207" s="503"/>
      <c r="I207" s="503"/>
      <c r="J207" s="504"/>
      <c r="K207" s="132" t="s">
        <v>314</v>
      </c>
      <c r="L207" s="154">
        <v>1</v>
      </c>
      <c r="M207" s="154">
        <v>1</v>
      </c>
      <c r="N207" s="344">
        <v>100</v>
      </c>
      <c r="O207" s="154"/>
      <c r="P207" s="342"/>
    </row>
    <row r="208" spans="1:16" ht="31.5" customHeight="1" x14ac:dyDescent="0.3">
      <c r="A208" s="563"/>
      <c r="B208" s="566"/>
      <c r="C208" s="521"/>
      <c r="D208" s="522"/>
      <c r="E208" s="523"/>
      <c r="F208" s="502"/>
      <c r="G208" s="503"/>
      <c r="H208" s="503"/>
      <c r="I208" s="503"/>
      <c r="J208" s="504"/>
      <c r="K208" s="132" t="s">
        <v>315</v>
      </c>
      <c r="L208" s="154">
        <v>1</v>
      </c>
      <c r="M208" s="154">
        <v>1</v>
      </c>
      <c r="N208" s="344">
        <v>100</v>
      </c>
      <c r="O208" s="154"/>
      <c r="P208" s="342"/>
    </row>
    <row r="209" spans="1:16" ht="55.5" customHeight="1" x14ac:dyDescent="0.3">
      <c r="A209" s="563"/>
      <c r="B209" s="566"/>
      <c r="C209" s="521"/>
      <c r="D209" s="522"/>
      <c r="E209" s="523"/>
      <c r="F209" s="502"/>
      <c r="G209" s="503"/>
      <c r="H209" s="503"/>
      <c r="I209" s="503"/>
      <c r="J209" s="504"/>
      <c r="K209" s="345" t="s">
        <v>316</v>
      </c>
      <c r="L209" s="154">
        <v>2</v>
      </c>
      <c r="M209" s="154">
        <v>0</v>
      </c>
      <c r="N209" s="344">
        <f>M209/L209*100</f>
        <v>0</v>
      </c>
      <c r="O209" s="154"/>
      <c r="P209" s="342"/>
    </row>
    <row r="210" spans="1:16" ht="66" customHeight="1" x14ac:dyDescent="0.3">
      <c r="A210" s="563"/>
      <c r="B210" s="566"/>
      <c r="C210" s="521"/>
      <c r="D210" s="522"/>
      <c r="E210" s="523"/>
      <c r="F210" s="502"/>
      <c r="G210" s="503"/>
      <c r="H210" s="503"/>
      <c r="I210" s="503"/>
      <c r="J210" s="504"/>
      <c r="K210" s="132" t="s">
        <v>317</v>
      </c>
      <c r="L210" s="154">
        <v>90</v>
      </c>
      <c r="M210" s="154">
        <v>0</v>
      </c>
      <c r="N210" s="344">
        <f>M210/L210*100</f>
        <v>0</v>
      </c>
      <c r="O210" s="154"/>
      <c r="P210" s="342"/>
    </row>
    <row r="211" spans="1:16" ht="93.75" customHeight="1" x14ac:dyDescent="0.3">
      <c r="A211" s="563"/>
      <c r="B211" s="566"/>
      <c r="C211" s="521"/>
      <c r="D211" s="522"/>
      <c r="E211" s="523"/>
      <c r="F211" s="502"/>
      <c r="G211" s="503"/>
      <c r="H211" s="503"/>
      <c r="I211" s="503"/>
      <c r="J211" s="504"/>
      <c r="K211" s="132" t="s">
        <v>318</v>
      </c>
      <c r="L211" s="154">
        <v>11</v>
      </c>
      <c r="M211" s="154">
        <v>10</v>
      </c>
      <c r="N211" s="344">
        <f>L211/M211*100</f>
        <v>110.00000000000001</v>
      </c>
      <c r="O211" s="154"/>
      <c r="P211" s="342"/>
    </row>
    <row r="212" spans="1:16" ht="141.75" customHeight="1" x14ac:dyDescent="0.3">
      <c r="A212" s="563"/>
      <c r="B212" s="566"/>
      <c r="C212" s="521"/>
      <c r="D212" s="522"/>
      <c r="E212" s="523"/>
      <c r="F212" s="502"/>
      <c r="G212" s="503"/>
      <c r="H212" s="503"/>
      <c r="I212" s="503"/>
      <c r="J212" s="504"/>
      <c r="K212" s="132" t="s">
        <v>319</v>
      </c>
      <c r="L212" s="154">
        <v>96</v>
      </c>
      <c r="M212" s="154">
        <v>90</v>
      </c>
      <c r="N212" s="344">
        <f t="shared" ref="N212" si="17">M212/L212*100</f>
        <v>93.75</v>
      </c>
      <c r="O212" s="154"/>
      <c r="P212" s="342"/>
    </row>
    <row r="213" spans="1:16" ht="18.75" customHeight="1" x14ac:dyDescent="0.3">
      <c r="A213" s="563"/>
      <c r="B213" s="566"/>
      <c r="C213" s="521"/>
      <c r="D213" s="522"/>
      <c r="E213" s="523"/>
      <c r="F213" s="502"/>
      <c r="G213" s="503"/>
      <c r="H213" s="503"/>
      <c r="I213" s="503"/>
      <c r="J213" s="504"/>
      <c r="K213" s="154"/>
      <c r="L213" s="154"/>
      <c r="M213" s="154"/>
      <c r="N213" s="344">
        <v>527.1</v>
      </c>
      <c r="O213" s="154"/>
      <c r="P213" s="342"/>
    </row>
    <row r="214" spans="1:16" ht="44.25" customHeight="1" thickBot="1" x14ac:dyDescent="0.35">
      <c r="A214" s="564"/>
      <c r="B214" s="567"/>
      <c r="C214" s="521"/>
      <c r="D214" s="522"/>
      <c r="E214" s="523"/>
      <c r="F214" s="502"/>
      <c r="G214" s="503"/>
      <c r="H214" s="503"/>
      <c r="I214" s="503"/>
      <c r="J214" s="504"/>
      <c r="K214" s="484" t="s">
        <v>50</v>
      </c>
      <c r="L214" s="485"/>
      <c r="M214" s="486"/>
      <c r="N214" s="346">
        <v>43.9</v>
      </c>
      <c r="O214" s="347"/>
      <c r="P214" s="348"/>
    </row>
    <row r="215" spans="1:16" ht="182.25" customHeight="1" thickBot="1" x14ac:dyDescent="0.3">
      <c r="A215" s="546">
        <v>16</v>
      </c>
      <c r="B215" s="553" t="s">
        <v>293</v>
      </c>
      <c r="C215" s="94">
        <v>11</v>
      </c>
      <c r="D215" s="94">
        <v>8</v>
      </c>
      <c r="E215" s="95">
        <f>D215/C215*100</f>
        <v>72.727272727272734</v>
      </c>
      <c r="F215" s="304" t="s">
        <v>6</v>
      </c>
      <c r="G215" s="109">
        <v>17</v>
      </c>
      <c r="H215" s="109">
        <v>0</v>
      </c>
      <c r="I215" s="97">
        <v>0</v>
      </c>
      <c r="J215" s="98" t="e">
        <f>E215/I215*100</f>
        <v>#DIV/0!</v>
      </c>
      <c r="K215" s="424" t="s">
        <v>187</v>
      </c>
      <c r="L215" s="152">
        <v>88.5</v>
      </c>
      <c r="M215" s="152">
        <v>60.5</v>
      </c>
      <c r="N215" s="155">
        <f>M215/L215*100</f>
        <v>68.361581920903959</v>
      </c>
      <c r="O215" s="103" t="e">
        <f>N223*J215/100</f>
        <v>#DIV/0!</v>
      </c>
      <c r="P215" s="104" t="s">
        <v>186</v>
      </c>
    </row>
    <row r="216" spans="1:16" ht="174" customHeight="1" thickBot="1" x14ac:dyDescent="0.3">
      <c r="A216" s="547"/>
      <c r="B216" s="554"/>
      <c r="C216" s="105"/>
      <c r="D216" s="106"/>
      <c r="E216" s="107"/>
      <c r="F216" s="177" t="s">
        <v>53</v>
      </c>
      <c r="G216" s="109" t="s">
        <v>162</v>
      </c>
      <c r="H216" s="109" t="s">
        <v>162</v>
      </c>
      <c r="I216" s="110"/>
      <c r="J216" s="111"/>
      <c r="K216" s="425" t="s">
        <v>163</v>
      </c>
      <c r="L216" s="426">
        <v>51.8</v>
      </c>
      <c r="M216" s="426">
        <v>45</v>
      </c>
      <c r="N216" s="155">
        <f t="shared" ref="N216:N221" si="18">M216/L216*100</f>
        <v>86.872586872586879</v>
      </c>
      <c r="O216" s="147"/>
      <c r="P216" s="115"/>
    </row>
    <row r="217" spans="1:16" ht="203.25" customHeight="1" thickBot="1" x14ac:dyDescent="0.3">
      <c r="A217" s="547"/>
      <c r="B217" s="554"/>
      <c r="C217" s="148"/>
      <c r="D217" s="149"/>
      <c r="E217" s="150"/>
      <c r="F217" s="108" t="s">
        <v>52</v>
      </c>
      <c r="G217" s="109" t="s">
        <v>162</v>
      </c>
      <c r="H217" s="109" t="s">
        <v>162</v>
      </c>
      <c r="I217" s="110"/>
      <c r="J217" s="111"/>
      <c r="K217" s="425" t="s">
        <v>164</v>
      </c>
      <c r="L217" s="403">
        <v>97</v>
      </c>
      <c r="M217" s="403">
        <v>100</v>
      </c>
      <c r="N217" s="155">
        <f t="shared" si="18"/>
        <v>103.09278350515463</v>
      </c>
      <c r="O217" s="147"/>
      <c r="P217" s="115"/>
    </row>
    <row r="218" spans="1:16" ht="204" customHeight="1" thickBot="1" x14ac:dyDescent="0.3">
      <c r="A218" s="547"/>
      <c r="B218" s="554"/>
      <c r="C218" s="148"/>
      <c r="D218" s="149"/>
      <c r="E218" s="150"/>
      <c r="F218" s="108" t="s">
        <v>54</v>
      </c>
      <c r="G218" s="109"/>
      <c r="H218" s="109">
        <v>0</v>
      </c>
      <c r="I218" s="110">
        <v>0</v>
      </c>
      <c r="J218" s="111"/>
      <c r="K218" s="425" t="s">
        <v>165</v>
      </c>
      <c r="L218" s="179">
        <v>55</v>
      </c>
      <c r="M218" s="179">
        <v>100</v>
      </c>
      <c r="N218" s="155">
        <f t="shared" si="18"/>
        <v>181.81818181818181</v>
      </c>
      <c r="O218" s="147"/>
      <c r="P218" s="115"/>
    </row>
    <row r="219" spans="1:16" ht="183" customHeight="1" thickBot="1" x14ac:dyDescent="0.3">
      <c r="A219" s="547"/>
      <c r="B219" s="554"/>
      <c r="C219" s="148"/>
      <c r="D219" s="149"/>
      <c r="E219" s="150"/>
      <c r="F219" s="108" t="s">
        <v>55</v>
      </c>
      <c r="G219" s="109" t="s">
        <v>162</v>
      </c>
      <c r="H219" s="109" t="s">
        <v>162</v>
      </c>
      <c r="I219" s="110"/>
      <c r="J219" s="111"/>
      <c r="K219" s="425" t="s">
        <v>166</v>
      </c>
      <c r="L219" s="179">
        <v>95.5</v>
      </c>
      <c r="M219" s="179">
        <v>94</v>
      </c>
      <c r="N219" s="155">
        <f t="shared" si="18"/>
        <v>98.429319371727757</v>
      </c>
      <c r="O219" s="147"/>
      <c r="P219" s="115"/>
    </row>
    <row r="220" spans="1:16" ht="161.25" customHeight="1" thickBot="1" x14ac:dyDescent="0.3">
      <c r="A220" s="547"/>
      <c r="B220" s="554"/>
      <c r="C220" s="148"/>
      <c r="D220" s="149"/>
      <c r="E220" s="150"/>
      <c r="F220" s="456"/>
      <c r="G220" s="457"/>
      <c r="H220" s="457"/>
      <c r="I220" s="457"/>
      <c r="J220" s="457"/>
      <c r="K220" s="425" t="s">
        <v>167</v>
      </c>
      <c r="L220" s="179">
        <v>76</v>
      </c>
      <c r="M220" s="179">
        <v>0</v>
      </c>
      <c r="N220" s="155">
        <f t="shared" si="18"/>
        <v>0</v>
      </c>
      <c r="O220" s="147"/>
      <c r="P220" s="115"/>
    </row>
    <row r="221" spans="1:16" ht="170.25" customHeight="1" thickBot="1" x14ac:dyDescent="0.3">
      <c r="A221" s="547"/>
      <c r="B221" s="554"/>
      <c r="C221" s="148"/>
      <c r="D221" s="149"/>
      <c r="E221" s="150"/>
      <c r="F221" s="458"/>
      <c r="G221" s="459"/>
      <c r="H221" s="459"/>
      <c r="I221" s="459"/>
      <c r="J221" s="459"/>
      <c r="K221" s="425" t="s">
        <v>168</v>
      </c>
      <c r="L221" s="179">
        <v>100</v>
      </c>
      <c r="M221" s="179">
        <v>67</v>
      </c>
      <c r="N221" s="155">
        <f t="shared" si="18"/>
        <v>67</v>
      </c>
      <c r="O221" s="147"/>
      <c r="P221" s="115"/>
    </row>
    <row r="222" spans="1:16" ht="24" customHeight="1" thickBot="1" x14ac:dyDescent="0.35">
      <c r="A222" s="547"/>
      <c r="B222" s="554"/>
      <c r="C222" s="148"/>
      <c r="D222" s="149"/>
      <c r="E222" s="150"/>
      <c r="F222" s="458"/>
      <c r="G222" s="459"/>
      <c r="H222" s="459"/>
      <c r="I222" s="459"/>
      <c r="J222" s="459"/>
      <c r="K222" s="427"/>
      <c r="L222" s="152"/>
      <c r="M222" s="146"/>
      <c r="N222" s="297">
        <f>SUM(N215:N221)</f>
        <v>605.57445348855504</v>
      </c>
      <c r="O222" s="147"/>
      <c r="P222" s="115"/>
    </row>
    <row r="223" spans="1:16" ht="37.5" customHeight="1" thickBot="1" x14ac:dyDescent="0.3">
      <c r="A223" s="548"/>
      <c r="B223" s="555"/>
      <c r="C223" s="156"/>
      <c r="D223" s="157"/>
      <c r="E223" s="158"/>
      <c r="F223" s="460"/>
      <c r="G223" s="461"/>
      <c r="H223" s="461"/>
      <c r="I223" s="461"/>
      <c r="J223" s="461"/>
      <c r="K223" s="349" t="s">
        <v>50</v>
      </c>
      <c r="L223" s="350"/>
      <c r="M223" s="351"/>
      <c r="N223" s="192">
        <f>N222/7</f>
        <v>86.510636212650724</v>
      </c>
      <c r="O223" s="160"/>
      <c r="P223" s="161"/>
    </row>
    <row r="224" spans="1:16" ht="80.25" customHeight="1" thickBot="1" x14ac:dyDescent="0.3">
      <c r="A224" s="546">
        <v>17</v>
      </c>
      <c r="B224" s="553" t="s">
        <v>294</v>
      </c>
      <c r="C224" s="94">
        <v>10</v>
      </c>
      <c r="D224" s="94">
        <v>10</v>
      </c>
      <c r="E224" s="95">
        <f>D224/C224*100</f>
        <v>100</v>
      </c>
      <c r="F224" s="304" t="s">
        <v>6</v>
      </c>
      <c r="G224" s="109">
        <v>8</v>
      </c>
      <c r="H224" s="109"/>
      <c r="I224" s="97">
        <f>H224/G224*100</f>
        <v>0</v>
      </c>
      <c r="J224" s="98" t="e">
        <f>E224/I224*100</f>
        <v>#DIV/0!</v>
      </c>
      <c r="K224" s="427" t="s">
        <v>332</v>
      </c>
      <c r="L224" s="152">
        <v>0</v>
      </c>
      <c r="M224" s="146">
        <v>15</v>
      </c>
      <c r="N224" s="155">
        <f>L224/M224*100</f>
        <v>0</v>
      </c>
      <c r="O224" s="471">
        <v>0</v>
      </c>
      <c r="P224" s="480" t="s">
        <v>273</v>
      </c>
    </row>
    <row r="225" spans="1:16" ht="57" customHeight="1" x14ac:dyDescent="0.25">
      <c r="A225" s="547"/>
      <c r="B225" s="554"/>
      <c r="C225" s="444" t="s">
        <v>329</v>
      </c>
      <c r="D225" s="445"/>
      <c r="E225" s="446"/>
      <c r="F225" s="177" t="s">
        <v>53</v>
      </c>
      <c r="G225" s="109"/>
      <c r="H225" s="109"/>
      <c r="I225" s="110"/>
      <c r="J225" s="111"/>
      <c r="K225" s="428" t="s">
        <v>333</v>
      </c>
      <c r="L225" s="426">
        <v>0</v>
      </c>
      <c r="M225" s="429">
        <v>9</v>
      </c>
      <c r="N225" s="155">
        <f>L225/M225*100</f>
        <v>0</v>
      </c>
      <c r="O225" s="472"/>
      <c r="P225" s="481"/>
    </row>
    <row r="226" spans="1:16" ht="61.5" x14ac:dyDescent="0.3">
      <c r="A226" s="547"/>
      <c r="B226" s="554"/>
      <c r="C226" s="447"/>
      <c r="D226" s="448"/>
      <c r="E226" s="449"/>
      <c r="F226" s="108" t="s">
        <v>52</v>
      </c>
      <c r="G226" s="109"/>
      <c r="H226" s="109"/>
      <c r="I226" s="110"/>
      <c r="J226" s="111"/>
      <c r="K226" s="154"/>
      <c r="L226" s="154"/>
      <c r="M226" s="154"/>
      <c r="N226" s="154"/>
      <c r="O226" s="472"/>
      <c r="P226" s="481"/>
    </row>
    <row r="227" spans="1:16" ht="62.25" thickBot="1" x14ac:dyDescent="0.35">
      <c r="A227" s="547"/>
      <c r="B227" s="554"/>
      <c r="C227" s="447"/>
      <c r="D227" s="448"/>
      <c r="E227" s="449"/>
      <c r="F227" s="108" t="s">
        <v>54</v>
      </c>
      <c r="G227" s="109">
        <v>8</v>
      </c>
      <c r="H227" s="109"/>
      <c r="I227" s="110">
        <v>0</v>
      </c>
      <c r="J227" s="111"/>
      <c r="K227" s="427"/>
      <c r="L227" s="179"/>
      <c r="M227" s="180"/>
      <c r="N227" s="430"/>
      <c r="O227" s="472"/>
      <c r="P227" s="481"/>
    </row>
    <row r="228" spans="1:16" ht="67.5" thickBot="1" x14ac:dyDescent="0.35">
      <c r="A228" s="547"/>
      <c r="B228" s="554"/>
      <c r="C228" s="447"/>
      <c r="D228" s="448"/>
      <c r="E228" s="449"/>
      <c r="F228" s="108" t="s">
        <v>55</v>
      </c>
      <c r="G228" s="109"/>
      <c r="H228" s="109"/>
      <c r="I228" s="110"/>
      <c r="J228" s="111"/>
      <c r="K228" s="427"/>
      <c r="L228" s="152"/>
      <c r="M228" s="146"/>
      <c r="N228" s="297">
        <f>SUM(N224:N227)</f>
        <v>0</v>
      </c>
      <c r="O228" s="472"/>
      <c r="P228" s="481"/>
    </row>
    <row r="229" spans="1:16" ht="35.25" customHeight="1" thickBot="1" x14ac:dyDescent="0.35">
      <c r="A229" s="548"/>
      <c r="B229" s="555"/>
      <c r="C229" s="450"/>
      <c r="D229" s="451"/>
      <c r="E229" s="452"/>
      <c r="F229" s="219"/>
      <c r="G229" s="191"/>
      <c r="H229" s="191"/>
      <c r="I229" s="191"/>
      <c r="J229" s="300"/>
      <c r="K229" s="517" t="s">
        <v>50</v>
      </c>
      <c r="L229" s="454"/>
      <c r="M229" s="455"/>
      <c r="N229" s="192">
        <f>N228/2</f>
        <v>0</v>
      </c>
      <c r="O229" s="479"/>
      <c r="P229" s="482"/>
    </row>
    <row r="230" spans="1:16" ht="63" customHeight="1" x14ac:dyDescent="0.25">
      <c r="A230" s="434">
        <v>18</v>
      </c>
      <c r="B230" s="437" t="s">
        <v>295</v>
      </c>
      <c r="C230" s="94">
        <v>10</v>
      </c>
      <c r="D230" s="94">
        <v>9</v>
      </c>
      <c r="E230" s="95">
        <f>D230/C230*100</f>
        <v>90</v>
      </c>
      <c r="F230" s="304" t="s">
        <v>6</v>
      </c>
      <c r="G230" s="352">
        <v>12</v>
      </c>
      <c r="H230" s="352" t="s">
        <v>70</v>
      </c>
      <c r="I230" s="97" t="e">
        <v>#VALUE!</v>
      </c>
      <c r="J230" s="98" t="e">
        <v>#VALUE!</v>
      </c>
      <c r="K230" s="353" t="s">
        <v>323</v>
      </c>
      <c r="L230" s="207">
        <v>574.9</v>
      </c>
      <c r="M230" s="432">
        <v>1269.5</v>
      </c>
      <c r="N230" s="431">
        <f>L230/M230*100</f>
        <v>45.285545490350529</v>
      </c>
      <c r="O230" s="575">
        <v>0</v>
      </c>
      <c r="P230" s="483" t="s">
        <v>211</v>
      </c>
    </row>
    <row r="231" spans="1:16" ht="47.25" customHeight="1" x14ac:dyDescent="0.25">
      <c r="A231" s="435"/>
      <c r="B231" s="438"/>
      <c r="C231" s="444" t="s">
        <v>324</v>
      </c>
      <c r="D231" s="445"/>
      <c r="E231" s="446"/>
      <c r="F231" s="212" t="s">
        <v>53</v>
      </c>
      <c r="G231" s="352" t="s">
        <v>70</v>
      </c>
      <c r="H231" s="352" t="s">
        <v>70</v>
      </c>
      <c r="I231" s="110"/>
      <c r="J231" s="111"/>
      <c r="K231" s="353" t="s">
        <v>325</v>
      </c>
      <c r="L231" s="207">
        <v>163.80000000000001</v>
      </c>
      <c r="M231" s="207">
        <v>91</v>
      </c>
      <c r="N231" s="431">
        <f>L231/M231*100</f>
        <v>180</v>
      </c>
      <c r="O231" s="440"/>
      <c r="P231" s="442"/>
    </row>
    <row r="232" spans="1:16" ht="61.5" x14ac:dyDescent="0.25">
      <c r="A232" s="435"/>
      <c r="B232" s="438"/>
      <c r="C232" s="447"/>
      <c r="D232" s="448"/>
      <c r="E232" s="449"/>
      <c r="F232" s="308" t="s">
        <v>52</v>
      </c>
      <c r="G232" s="352" t="s">
        <v>70</v>
      </c>
      <c r="H232" s="352" t="s">
        <v>70</v>
      </c>
      <c r="I232" s="110"/>
      <c r="J232" s="111"/>
      <c r="K232" s="353"/>
      <c r="L232" s="207"/>
      <c r="M232" s="207"/>
      <c r="N232" s="431"/>
      <c r="O232" s="440"/>
      <c r="P232" s="442"/>
    </row>
    <row r="233" spans="1:16" ht="62.25" thickBot="1" x14ac:dyDescent="0.35">
      <c r="A233" s="435"/>
      <c r="B233" s="438"/>
      <c r="C233" s="447"/>
      <c r="D233" s="448"/>
      <c r="E233" s="449"/>
      <c r="F233" s="308" t="s">
        <v>54</v>
      </c>
      <c r="G233" s="352">
        <v>12</v>
      </c>
      <c r="H233" s="352" t="s">
        <v>70</v>
      </c>
      <c r="I233" s="110"/>
      <c r="J233" s="111"/>
      <c r="K233" s="427"/>
      <c r="L233" s="354"/>
      <c r="M233" s="355"/>
      <c r="N233" s="200"/>
      <c r="O233" s="440"/>
      <c r="P233" s="442"/>
    </row>
    <row r="234" spans="1:16" ht="67.5" thickBot="1" x14ac:dyDescent="0.35">
      <c r="A234" s="435"/>
      <c r="B234" s="438"/>
      <c r="C234" s="447"/>
      <c r="D234" s="448"/>
      <c r="E234" s="449"/>
      <c r="F234" s="308" t="s">
        <v>55</v>
      </c>
      <c r="G234" s="352" t="s">
        <v>70</v>
      </c>
      <c r="H234" s="352" t="s">
        <v>70</v>
      </c>
      <c r="I234" s="110"/>
      <c r="J234" s="111"/>
      <c r="K234" s="427"/>
      <c r="L234" s="311"/>
      <c r="M234" s="356"/>
      <c r="N234" s="208">
        <f>SUM(N230:N233)</f>
        <v>225.28554549035053</v>
      </c>
      <c r="O234" s="440"/>
      <c r="P234" s="442"/>
    </row>
    <row r="235" spans="1:16" ht="16.5" customHeight="1" thickBot="1" x14ac:dyDescent="0.35">
      <c r="A235" s="436"/>
      <c r="B235" s="439"/>
      <c r="C235" s="450"/>
      <c r="D235" s="451"/>
      <c r="E235" s="452"/>
      <c r="F235" s="219"/>
      <c r="G235" s="191"/>
      <c r="H235" s="191"/>
      <c r="I235" s="191"/>
      <c r="J235" s="300"/>
      <c r="K235" s="517" t="s">
        <v>50</v>
      </c>
      <c r="L235" s="454"/>
      <c r="M235" s="455"/>
      <c r="N235" s="357">
        <v>112.7</v>
      </c>
      <c r="O235" s="441"/>
      <c r="P235" s="443"/>
    </row>
    <row r="236" spans="1:16" ht="81" x14ac:dyDescent="0.25">
      <c r="A236" s="434">
        <v>19</v>
      </c>
      <c r="B236" s="514" t="s">
        <v>263</v>
      </c>
      <c r="C236" s="52">
        <v>12</v>
      </c>
      <c r="D236" s="52">
        <v>12</v>
      </c>
      <c r="E236" s="53">
        <v>100</v>
      </c>
      <c r="F236" s="358" t="s">
        <v>6</v>
      </c>
      <c r="G236" s="56">
        <v>6</v>
      </c>
      <c r="H236" s="56">
        <v>0</v>
      </c>
      <c r="I236" s="56" t="e">
        <v>#REF!</v>
      </c>
      <c r="J236" s="318" t="e">
        <v>#VALUE!</v>
      </c>
      <c r="K236" s="359" t="s">
        <v>188</v>
      </c>
      <c r="L236" s="360">
        <v>2.6</v>
      </c>
      <c r="M236" s="361">
        <v>0</v>
      </c>
      <c r="N236" s="237">
        <f>M236/L236*100</f>
        <v>0</v>
      </c>
      <c r="O236" s="571" t="e">
        <v>#VALUE!</v>
      </c>
      <c r="P236" s="573" t="s">
        <v>71</v>
      </c>
    </row>
    <row r="237" spans="1:16" ht="101.25" x14ac:dyDescent="0.25">
      <c r="A237" s="435"/>
      <c r="B237" s="515"/>
      <c r="C237" s="532"/>
      <c r="D237" s="533"/>
      <c r="E237" s="534"/>
      <c r="F237" s="267" t="s">
        <v>53</v>
      </c>
      <c r="G237" s="232"/>
      <c r="H237" s="232"/>
      <c r="I237" s="66"/>
      <c r="J237" s="67"/>
      <c r="K237" s="269" t="s">
        <v>189</v>
      </c>
      <c r="L237" s="270">
        <v>90</v>
      </c>
      <c r="M237" s="421">
        <v>91.3</v>
      </c>
      <c r="N237" s="422">
        <f t="shared" ref="N237:N252" si="19">M237/L237*100</f>
        <v>101.44444444444444</v>
      </c>
      <c r="O237" s="572"/>
      <c r="P237" s="574"/>
    </row>
    <row r="238" spans="1:16" ht="162" x14ac:dyDescent="0.25">
      <c r="A238" s="435"/>
      <c r="B238" s="515"/>
      <c r="C238" s="535"/>
      <c r="D238" s="536"/>
      <c r="E238" s="537"/>
      <c r="F238" s="267" t="s">
        <v>52</v>
      </c>
      <c r="G238" s="232"/>
      <c r="H238" s="232"/>
      <c r="I238" s="66"/>
      <c r="J238" s="362"/>
      <c r="K238" s="269" t="s">
        <v>190</v>
      </c>
      <c r="L238" s="270">
        <v>96.75</v>
      </c>
      <c r="M238" s="421">
        <v>52</v>
      </c>
      <c r="N238" s="422">
        <f t="shared" si="19"/>
        <v>53.746770025839794</v>
      </c>
      <c r="O238" s="572"/>
      <c r="P238" s="574"/>
    </row>
    <row r="239" spans="1:16" ht="162" x14ac:dyDescent="0.25">
      <c r="A239" s="435"/>
      <c r="B239" s="515"/>
      <c r="C239" s="535"/>
      <c r="D239" s="536"/>
      <c r="E239" s="537"/>
      <c r="F239" s="267" t="s">
        <v>54</v>
      </c>
      <c r="G239" s="232">
        <v>6</v>
      </c>
      <c r="H239" s="232">
        <v>0</v>
      </c>
      <c r="I239" s="66">
        <v>0</v>
      </c>
      <c r="J239" s="363"/>
      <c r="K239" s="364" t="s">
        <v>191</v>
      </c>
      <c r="L239" s="270" t="s">
        <v>302</v>
      </c>
      <c r="M239" s="423" t="s">
        <v>271</v>
      </c>
      <c r="N239" s="422"/>
      <c r="O239" s="572"/>
      <c r="P239" s="574"/>
    </row>
    <row r="240" spans="1:16" ht="243" x14ac:dyDescent="0.25">
      <c r="A240" s="435"/>
      <c r="B240" s="515"/>
      <c r="C240" s="535"/>
      <c r="D240" s="536"/>
      <c r="E240" s="537"/>
      <c r="F240" s="365" t="s">
        <v>55</v>
      </c>
      <c r="G240" s="232"/>
      <c r="H240" s="232"/>
      <c r="I240" s="66"/>
      <c r="J240" s="67"/>
      <c r="K240" s="366" t="s">
        <v>192</v>
      </c>
      <c r="L240" s="270">
        <v>100</v>
      </c>
      <c r="M240" s="421">
        <v>100</v>
      </c>
      <c r="N240" s="422">
        <f t="shared" si="19"/>
        <v>100</v>
      </c>
      <c r="O240" s="572"/>
      <c r="P240" s="574"/>
    </row>
    <row r="241" spans="1:16" ht="101.25" x14ac:dyDescent="0.25">
      <c r="A241" s="435"/>
      <c r="B241" s="515"/>
      <c r="C241" s="535"/>
      <c r="D241" s="536"/>
      <c r="E241" s="537"/>
      <c r="F241" s="579"/>
      <c r="G241" s="580"/>
      <c r="H241" s="580"/>
      <c r="I241" s="580"/>
      <c r="J241" s="580"/>
      <c r="K241" s="367" t="s">
        <v>193</v>
      </c>
      <c r="L241" s="270">
        <v>100</v>
      </c>
      <c r="M241" s="421">
        <v>100</v>
      </c>
      <c r="N241" s="422">
        <f t="shared" si="19"/>
        <v>100</v>
      </c>
      <c r="O241" s="572"/>
      <c r="P241" s="574"/>
    </row>
    <row r="242" spans="1:16" ht="222.75" x14ac:dyDescent="0.25">
      <c r="A242" s="435"/>
      <c r="B242" s="515"/>
      <c r="C242" s="535"/>
      <c r="D242" s="536"/>
      <c r="E242" s="537"/>
      <c r="F242" s="581"/>
      <c r="G242" s="582"/>
      <c r="H242" s="582"/>
      <c r="I242" s="582"/>
      <c r="J242" s="582"/>
      <c r="K242" s="366" t="s">
        <v>194</v>
      </c>
      <c r="L242" s="368">
        <v>100</v>
      </c>
      <c r="M242" s="127">
        <v>80</v>
      </c>
      <c r="N242" s="422">
        <f t="shared" si="19"/>
        <v>80</v>
      </c>
      <c r="O242" s="572"/>
      <c r="P242" s="574"/>
    </row>
    <row r="243" spans="1:16" ht="222.75" x14ac:dyDescent="0.25">
      <c r="A243" s="435"/>
      <c r="B243" s="515"/>
      <c r="C243" s="535"/>
      <c r="D243" s="536"/>
      <c r="E243" s="537"/>
      <c r="F243" s="581"/>
      <c r="G243" s="582"/>
      <c r="H243" s="582"/>
      <c r="I243" s="582"/>
      <c r="J243" s="582"/>
      <c r="K243" s="369" t="s">
        <v>334</v>
      </c>
      <c r="L243" s="368">
        <v>60</v>
      </c>
      <c r="M243" s="127">
        <v>50</v>
      </c>
      <c r="N243" s="422">
        <f t="shared" si="19"/>
        <v>83.333333333333343</v>
      </c>
      <c r="O243" s="572"/>
      <c r="P243" s="574"/>
    </row>
    <row r="244" spans="1:16" ht="121.5" x14ac:dyDescent="0.25">
      <c r="A244" s="435"/>
      <c r="B244" s="515"/>
      <c r="C244" s="535"/>
      <c r="D244" s="536"/>
      <c r="E244" s="537"/>
      <c r="F244" s="581"/>
      <c r="G244" s="582"/>
      <c r="H244" s="582"/>
      <c r="I244" s="582"/>
      <c r="J244" s="582"/>
      <c r="K244" s="370" t="s">
        <v>195</v>
      </c>
      <c r="L244" s="368">
        <v>90</v>
      </c>
      <c r="M244" s="127">
        <v>80</v>
      </c>
      <c r="N244" s="422">
        <f t="shared" si="19"/>
        <v>88.888888888888886</v>
      </c>
      <c r="O244" s="572"/>
      <c r="P244" s="574"/>
    </row>
    <row r="245" spans="1:16" ht="344.25" x14ac:dyDescent="0.25">
      <c r="A245" s="435"/>
      <c r="B245" s="515"/>
      <c r="C245" s="535"/>
      <c r="D245" s="536"/>
      <c r="E245" s="537"/>
      <c r="F245" s="581"/>
      <c r="G245" s="582"/>
      <c r="H245" s="582"/>
      <c r="I245" s="582"/>
      <c r="J245" s="582"/>
      <c r="K245" s="367" t="s">
        <v>335</v>
      </c>
      <c r="L245" s="368">
        <v>85</v>
      </c>
      <c r="M245" s="127">
        <v>75</v>
      </c>
      <c r="N245" s="422">
        <f t="shared" si="19"/>
        <v>88.235294117647058</v>
      </c>
      <c r="O245" s="572"/>
      <c r="P245" s="574"/>
    </row>
    <row r="246" spans="1:16" ht="121.5" x14ac:dyDescent="0.25">
      <c r="A246" s="435"/>
      <c r="B246" s="515"/>
      <c r="C246" s="535"/>
      <c r="D246" s="536"/>
      <c r="E246" s="537"/>
      <c r="F246" s="581"/>
      <c r="G246" s="582"/>
      <c r="H246" s="582"/>
      <c r="I246" s="582"/>
      <c r="J246" s="582"/>
      <c r="K246" s="366" t="s">
        <v>196</v>
      </c>
      <c r="L246" s="368">
        <v>50</v>
      </c>
      <c r="M246" s="127">
        <v>20</v>
      </c>
      <c r="N246" s="422">
        <f t="shared" si="19"/>
        <v>40</v>
      </c>
      <c r="O246" s="572"/>
      <c r="P246" s="574"/>
    </row>
    <row r="247" spans="1:16" ht="182.25" x14ac:dyDescent="0.25">
      <c r="A247" s="435"/>
      <c r="B247" s="515"/>
      <c r="C247" s="535"/>
      <c r="D247" s="536"/>
      <c r="E247" s="537"/>
      <c r="F247" s="581"/>
      <c r="G247" s="582"/>
      <c r="H247" s="582"/>
      <c r="I247" s="582"/>
      <c r="J247" s="582"/>
      <c r="K247" s="366" t="s">
        <v>197</v>
      </c>
      <c r="L247" s="368">
        <v>22</v>
      </c>
      <c r="M247" s="127">
        <v>22</v>
      </c>
      <c r="N247" s="422">
        <f t="shared" si="19"/>
        <v>100</v>
      </c>
      <c r="O247" s="572"/>
      <c r="P247" s="574"/>
    </row>
    <row r="248" spans="1:16" ht="243" x14ac:dyDescent="0.25">
      <c r="A248" s="435"/>
      <c r="B248" s="515"/>
      <c r="C248" s="535"/>
      <c r="D248" s="536"/>
      <c r="E248" s="537"/>
      <c r="F248" s="581"/>
      <c r="G248" s="582"/>
      <c r="H248" s="582"/>
      <c r="I248" s="582"/>
      <c r="J248" s="582"/>
      <c r="K248" s="371" t="s">
        <v>198</v>
      </c>
      <c r="L248" s="368">
        <v>23</v>
      </c>
      <c r="M248" s="127">
        <v>3</v>
      </c>
      <c r="N248" s="422">
        <f t="shared" si="19"/>
        <v>13.043478260869565</v>
      </c>
      <c r="O248" s="572"/>
      <c r="P248" s="574"/>
    </row>
    <row r="249" spans="1:16" ht="121.5" x14ac:dyDescent="0.25">
      <c r="A249" s="435"/>
      <c r="B249" s="515"/>
      <c r="C249" s="535"/>
      <c r="D249" s="536"/>
      <c r="E249" s="537"/>
      <c r="F249" s="581"/>
      <c r="G249" s="582"/>
      <c r="H249" s="582"/>
      <c r="I249" s="582"/>
      <c r="J249" s="582"/>
      <c r="K249" s="372" t="s">
        <v>199</v>
      </c>
      <c r="L249" s="368">
        <v>38</v>
      </c>
      <c r="M249" s="127">
        <v>36</v>
      </c>
      <c r="N249" s="422">
        <f t="shared" si="19"/>
        <v>94.73684210526315</v>
      </c>
      <c r="O249" s="572"/>
      <c r="P249" s="574"/>
    </row>
    <row r="250" spans="1:16" ht="202.5" x14ac:dyDescent="0.25">
      <c r="A250" s="435"/>
      <c r="B250" s="515"/>
      <c r="C250" s="535"/>
      <c r="D250" s="536"/>
      <c r="E250" s="537"/>
      <c r="F250" s="581"/>
      <c r="G250" s="582"/>
      <c r="H250" s="582"/>
      <c r="I250" s="582"/>
      <c r="J250" s="582"/>
      <c r="K250" s="371" t="s">
        <v>200</v>
      </c>
      <c r="L250" s="368">
        <v>95</v>
      </c>
      <c r="M250" s="127">
        <v>20</v>
      </c>
      <c r="N250" s="422">
        <f t="shared" si="19"/>
        <v>21.052631578947366</v>
      </c>
      <c r="O250" s="572"/>
      <c r="P250" s="574"/>
    </row>
    <row r="251" spans="1:16" ht="182.25" x14ac:dyDescent="0.25">
      <c r="A251" s="435"/>
      <c r="B251" s="515"/>
      <c r="C251" s="535"/>
      <c r="D251" s="536"/>
      <c r="E251" s="537"/>
      <c r="F251" s="581"/>
      <c r="G251" s="582"/>
      <c r="H251" s="582"/>
      <c r="I251" s="582"/>
      <c r="J251" s="582"/>
      <c r="K251" s="372" t="s">
        <v>201</v>
      </c>
      <c r="L251" s="368">
        <v>3</v>
      </c>
      <c r="M251" s="127">
        <v>1</v>
      </c>
      <c r="N251" s="422">
        <f t="shared" si="19"/>
        <v>33.333333333333329</v>
      </c>
      <c r="O251" s="572"/>
      <c r="P251" s="574"/>
    </row>
    <row r="252" spans="1:16" ht="283.5" x14ac:dyDescent="0.3">
      <c r="A252" s="435"/>
      <c r="B252" s="515"/>
      <c r="C252" s="535"/>
      <c r="D252" s="536"/>
      <c r="E252" s="537"/>
      <c r="F252" s="581"/>
      <c r="G252" s="582"/>
      <c r="H252" s="582"/>
      <c r="I252" s="582"/>
      <c r="J252" s="582"/>
      <c r="K252" s="132" t="s">
        <v>202</v>
      </c>
      <c r="L252" s="368">
        <v>90</v>
      </c>
      <c r="M252" s="127">
        <v>10</v>
      </c>
      <c r="N252" s="422">
        <f t="shared" si="19"/>
        <v>11.111111111111111</v>
      </c>
      <c r="O252" s="572"/>
      <c r="P252" s="574"/>
    </row>
    <row r="253" spans="1:16" ht="20.25" x14ac:dyDescent="0.25">
      <c r="A253" s="435"/>
      <c r="B253" s="515"/>
      <c r="C253" s="535"/>
      <c r="D253" s="536"/>
      <c r="E253" s="537"/>
      <c r="F253" s="581"/>
      <c r="G253" s="582"/>
      <c r="H253" s="582"/>
      <c r="I253" s="582"/>
      <c r="J253" s="582"/>
      <c r="K253" s="276"/>
      <c r="L253" s="373"/>
      <c r="M253" s="374"/>
      <c r="N253" s="375">
        <f>SUM(N236:N252)</f>
        <v>1008.9261271996781</v>
      </c>
      <c r="O253" s="572"/>
      <c r="P253" s="574"/>
    </row>
    <row r="254" spans="1:16" ht="21" thickBot="1" x14ac:dyDescent="0.3">
      <c r="A254" s="436"/>
      <c r="B254" s="516"/>
      <c r="C254" s="538"/>
      <c r="D254" s="539"/>
      <c r="E254" s="540"/>
      <c r="F254" s="581"/>
      <c r="G254" s="582"/>
      <c r="H254" s="582"/>
      <c r="I254" s="582"/>
      <c r="J254" s="582"/>
      <c r="K254" s="576" t="s">
        <v>50</v>
      </c>
      <c r="L254" s="577"/>
      <c r="M254" s="578"/>
      <c r="N254" s="376">
        <f>N253/17</f>
        <v>59.348595717628129</v>
      </c>
      <c r="O254" s="572"/>
      <c r="P254" s="574"/>
    </row>
    <row r="255" spans="1:16" ht="90.75" customHeight="1" x14ac:dyDescent="0.3">
      <c r="A255" s="377">
        <v>20</v>
      </c>
      <c r="B255" s="583" t="s">
        <v>296</v>
      </c>
      <c r="C255" s="94">
        <v>3</v>
      </c>
      <c r="D255" s="94">
        <v>3</v>
      </c>
      <c r="E255" s="95">
        <f>D255/C255*100</f>
        <v>100</v>
      </c>
      <c r="F255" s="378" t="s">
        <v>6</v>
      </c>
      <c r="G255" s="379">
        <v>6371.5</v>
      </c>
      <c r="H255" s="110">
        <v>6371.5</v>
      </c>
      <c r="I255" s="110">
        <f>H255/G255*100</f>
        <v>100</v>
      </c>
      <c r="J255" s="380">
        <f>E255/I255*100</f>
        <v>100</v>
      </c>
      <c r="K255" s="381" t="s">
        <v>203</v>
      </c>
      <c r="L255" s="382">
        <v>72</v>
      </c>
      <c r="M255" s="383">
        <v>72</v>
      </c>
      <c r="N255" s="384">
        <f>M255/L255*100</f>
        <v>100</v>
      </c>
      <c r="O255" s="588">
        <f>N264*J255/100</f>
        <v>100</v>
      </c>
      <c r="P255" s="587" t="s">
        <v>265</v>
      </c>
    </row>
    <row r="256" spans="1:16" ht="134.25" customHeight="1" x14ac:dyDescent="0.3">
      <c r="A256" s="385"/>
      <c r="B256" s="584"/>
      <c r="C256" s="444" t="s">
        <v>304</v>
      </c>
      <c r="D256" s="445"/>
      <c r="E256" s="446"/>
      <c r="F256" s="386" t="s">
        <v>53</v>
      </c>
      <c r="G256" s="387"/>
      <c r="H256" s="387"/>
      <c r="I256" s="110"/>
      <c r="J256" s="143"/>
      <c r="K256" s="381" t="s">
        <v>204</v>
      </c>
      <c r="L256" s="382">
        <v>72</v>
      </c>
      <c r="M256" s="383">
        <v>72</v>
      </c>
      <c r="N256" s="384">
        <f>M256/L256*100</f>
        <v>100</v>
      </c>
      <c r="O256" s="588"/>
      <c r="P256" s="587"/>
    </row>
    <row r="257" spans="1:16" ht="135.75" customHeight="1" x14ac:dyDescent="0.3">
      <c r="A257" s="385"/>
      <c r="B257" s="584"/>
      <c r="C257" s="447"/>
      <c r="D257" s="448"/>
      <c r="E257" s="449"/>
      <c r="F257" s="386" t="s">
        <v>52</v>
      </c>
      <c r="G257" s="387">
        <v>4899.8</v>
      </c>
      <c r="H257" s="387">
        <v>4899.8</v>
      </c>
      <c r="I257" s="110">
        <f t="shared" ref="I257:I259" si="20">H257/G257*100</f>
        <v>100</v>
      </c>
      <c r="J257" s="143"/>
      <c r="K257" s="381" t="s">
        <v>205</v>
      </c>
      <c r="L257" s="382">
        <v>0</v>
      </c>
      <c r="M257" s="383">
        <v>0</v>
      </c>
      <c r="N257" s="384">
        <v>0</v>
      </c>
      <c r="O257" s="588"/>
      <c r="P257" s="587"/>
    </row>
    <row r="258" spans="1:16" ht="81" customHeight="1" x14ac:dyDescent="0.3">
      <c r="A258" s="385"/>
      <c r="B258" s="584"/>
      <c r="C258" s="447"/>
      <c r="D258" s="448"/>
      <c r="E258" s="449"/>
      <c r="F258" s="386" t="s">
        <v>54</v>
      </c>
      <c r="G258" s="387">
        <v>63.7</v>
      </c>
      <c r="H258" s="387">
        <v>63.7</v>
      </c>
      <c r="I258" s="110">
        <f t="shared" si="20"/>
        <v>100</v>
      </c>
      <c r="J258" s="143"/>
      <c r="K258" s="381" t="s">
        <v>206</v>
      </c>
      <c r="L258" s="382">
        <v>2</v>
      </c>
      <c r="M258" s="383">
        <v>2</v>
      </c>
      <c r="N258" s="384">
        <f t="shared" ref="N258" si="21">M258/L258*100</f>
        <v>100</v>
      </c>
      <c r="O258" s="588"/>
      <c r="P258" s="587"/>
    </row>
    <row r="259" spans="1:16" ht="183" customHeight="1" x14ac:dyDescent="0.3">
      <c r="A259" s="385"/>
      <c r="B259" s="584"/>
      <c r="C259" s="447"/>
      <c r="D259" s="448"/>
      <c r="E259" s="449"/>
      <c r="F259" s="388" t="s">
        <v>55</v>
      </c>
      <c r="G259" s="387">
        <v>1408</v>
      </c>
      <c r="H259" s="387">
        <v>1408</v>
      </c>
      <c r="I259" s="110">
        <f t="shared" si="20"/>
        <v>100</v>
      </c>
      <c r="J259" s="143"/>
      <c r="K259" s="381" t="s">
        <v>207</v>
      </c>
      <c r="L259" s="382">
        <v>0</v>
      </c>
      <c r="M259" s="383">
        <v>0</v>
      </c>
      <c r="N259" s="384">
        <v>0</v>
      </c>
      <c r="O259" s="588"/>
      <c r="P259" s="587"/>
    </row>
    <row r="260" spans="1:16" ht="60.75" customHeight="1" x14ac:dyDescent="0.3">
      <c r="A260" s="385"/>
      <c r="B260" s="584"/>
      <c r="C260" s="447"/>
      <c r="D260" s="448"/>
      <c r="E260" s="449"/>
      <c r="F260" s="388"/>
      <c r="G260" s="387"/>
      <c r="H260" s="387"/>
      <c r="I260" s="110"/>
      <c r="J260" s="143"/>
      <c r="K260" s="136" t="s">
        <v>212</v>
      </c>
      <c r="L260" s="382">
        <v>0</v>
      </c>
      <c r="M260" s="383">
        <v>0</v>
      </c>
      <c r="N260" s="384">
        <v>0</v>
      </c>
      <c r="O260" s="588"/>
      <c r="P260" s="587"/>
    </row>
    <row r="261" spans="1:16" ht="169.5" customHeight="1" x14ac:dyDescent="0.3">
      <c r="A261" s="385"/>
      <c r="B261" s="584"/>
      <c r="C261" s="447"/>
      <c r="D261" s="448"/>
      <c r="E261" s="449"/>
      <c r="F261" s="388"/>
      <c r="G261" s="387"/>
      <c r="H261" s="387"/>
      <c r="I261" s="110"/>
      <c r="J261" s="143"/>
      <c r="K261" s="136" t="s">
        <v>213</v>
      </c>
      <c r="L261" s="382">
        <v>0</v>
      </c>
      <c r="M261" s="383">
        <v>0</v>
      </c>
      <c r="N261" s="384">
        <v>0</v>
      </c>
      <c r="O261" s="588"/>
      <c r="P261" s="587"/>
    </row>
    <row r="262" spans="1:16" ht="183" customHeight="1" x14ac:dyDescent="0.3">
      <c r="A262" s="385"/>
      <c r="B262" s="584"/>
      <c r="C262" s="447"/>
      <c r="D262" s="448"/>
      <c r="E262" s="449"/>
      <c r="F262" s="388"/>
      <c r="G262" s="387"/>
      <c r="H262" s="387"/>
      <c r="I262" s="110"/>
      <c r="J262" s="143"/>
      <c r="K262" s="136" t="s">
        <v>214</v>
      </c>
      <c r="L262" s="382">
        <v>0</v>
      </c>
      <c r="M262" s="383">
        <v>0</v>
      </c>
      <c r="N262" s="384">
        <v>0</v>
      </c>
      <c r="O262" s="588"/>
      <c r="P262" s="587"/>
    </row>
    <row r="263" spans="1:16" ht="20.25" x14ac:dyDescent="0.3">
      <c r="A263" s="385"/>
      <c r="B263" s="584"/>
      <c r="C263" s="447"/>
      <c r="D263" s="448"/>
      <c r="E263" s="449"/>
      <c r="F263" s="154"/>
      <c r="G263" s="154"/>
      <c r="H263" s="154"/>
      <c r="I263" s="154"/>
      <c r="J263" s="154"/>
      <c r="K263" s="389"/>
      <c r="L263" s="127"/>
      <c r="M263" s="127"/>
      <c r="N263" s="390">
        <f>SUM(N255:N259)</f>
        <v>300</v>
      </c>
      <c r="O263" s="588"/>
      <c r="P263" s="587"/>
    </row>
    <row r="264" spans="1:16" ht="21" thickBot="1" x14ac:dyDescent="0.35">
      <c r="A264" s="391"/>
      <c r="B264" s="585"/>
      <c r="C264" s="450"/>
      <c r="D264" s="451"/>
      <c r="E264" s="452"/>
      <c r="F264" s="154"/>
      <c r="G264" s="154"/>
      <c r="H264" s="154"/>
      <c r="I264" s="154"/>
      <c r="J264" s="154"/>
      <c r="K264" s="586" t="s">
        <v>50</v>
      </c>
      <c r="L264" s="586"/>
      <c r="M264" s="586"/>
      <c r="N264" s="390">
        <v>100</v>
      </c>
      <c r="O264" s="588"/>
      <c r="P264" s="587"/>
    </row>
    <row r="265" spans="1:16" ht="263.25" x14ac:dyDescent="0.25">
      <c r="A265" s="434">
        <v>21</v>
      </c>
      <c r="B265" s="437" t="s">
        <v>297</v>
      </c>
      <c r="C265" s="94">
        <v>9</v>
      </c>
      <c r="D265" s="94">
        <v>6</v>
      </c>
      <c r="E265" s="95">
        <f>D265/C265*100</f>
        <v>66.666666666666657</v>
      </c>
      <c r="F265" s="392" t="s">
        <v>6</v>
      </c>
      <c r="G265" s="393">
        <v>0</v>
      </c>
      <c r="H265" s="394">
        <v>0</v>
      </c>
      <c r="I265" s="165">
        <v>0</v>
      </c>
      <c r="J265" s="166">
        <v>0</v>
      </c>
      <c r="K265" s="395" t="s">
        <v>208</v>
      </c>
      <c r="L265" s="354">
        <v>14</v>
      </c>
      <c r="M265" s="355">
        <v>14</v>
      </c>
      <c r="N265" s="396">
        <v>100</v>
      </c>
      <c r="O265" s="440">
        <v>0</v>
      </c>
      <c r="P265" s="442" t="s">
        <v>71</v>
      </c>
    </row>
    <row r="266" spans="1:16" ht="283.5" x14ac:dyDescent="0.25">
      <c r="A266" s="435"/>
      <c r="B266" s="438"/>
      <c r="C266" s="444" t="s">
        <v>300</v>
      </c>
      <c r="D266" s="445"/>
      <c r="E266" s="446"/>
      <c r="F266" s="212" t="s">
        <v>53</v>
      </c>
      <c r="G266" s="352" t="s">
        <v>70</v>
      </c>
      <c r="H266" s="352" t="s">
        <v>70</v>
      </c>
      <c r="I266" s="121"/>
      <c r="J266" s="111"/>
      <c r="K266" s="397" t="s">
        <v>209</v>
      </c>
      <c r="L266" s="398">
        <v>70</v>
      </c>
      <c r="M266" s="399">
        <v>15</v>
      </c>
      <c r="N266" s="400">
        <f>M266/L266*100</f>
        <v>21.428571428571427</v>
      </c>
      <c r="O266" s="440"/>
      <c r="P266" s="442"/>
    </row>
    <row r="267" spans="1:16" ht="182.25" x14ac:dyDescent="0.25">
      <c r="A267" s="435"/>
      <c r="B267" s="438"/>
      <c r="C267" s="447"/>
      <c r="D267" s="448"/>
      <c r="E267" s="449"/>
      <c r="F267" s="308" t="s">
        <v>52</v>
      </c>
      <c r="G267" s="401">
        <v>0</v>
      </c>
      <c r="H267" s="352"/>
      <c r="I267" s="402"/>
      <c r="J267" s="111"/>
      <c r="K267" s="353" t="s">
        <v>210</v>
      </c>
      <c r="L267" s="403">
        <v>76</v>
      </c>
      <c r="M267" s="403">
        <v>17</v>
      </c>
      <c r="N267" s="400">
        <f>M267/L267*100</f>
        <v>22.368421052631579</v>
      </c>
      <c r="O267" s="440"/>
      <c r="P267" s="442"/>
    </row>
    <row r="268" spans="1:16" ht="48" customHeight="1" x14ac:dyDescent="0.3">
      <c r="A268" s="435"/>
      <c r="B268" s="438"/>
      <c r="C268" s="447"/>
      <c r="D268" s="448"/>
      <c r="E268" s="449"/>
      <c r="F268" s="308" t="s">
        <v>54</v>
      </c>
      <c r="G268" s="352">
        <v>0</v>
      </c>
      <c r="H268" s="352">
        <v>0</v>
      </c>
      <c r="I268" s="404">
        <v>0</v>
      </c>
      <c r="J268" s="111"/>
      <c r="K268" s="397"/>
      <c r="L268" s="354"/>
      <c r="M268" s="355"/>
      <c r="N268" s="200"/>
      <c r="O268" s="440"/>
      <c r="P268" s="442"/>
    </row>
    <row r="269" spans="1:16" ht="66.75" x14ac:dyDescent="0.3">
      <c r="A269" s="435"/>
      <c r="B269" s="438"/>
      <c r="C269" s="447"/>
      <c r="D269" s="448"/>
      <c r="E269" s="449"/>
      <c r="F269" s="308" t="s">
        <v>55</v>
      </c>
      <c r="G269" s="352" t="s">
        <v>70</v>
      </c>
      <c r="H269" s="352" t="s">
        <v>70</v>
      </c>
      <c r="I269" s="110"/>
      <c r="J269" s="111"/>
      <c r="K269" s="397"/>
      <c r="L269" s="311"/>
      <c r="M269" s="356"/>
      <c r="N269" s="208">
        <v>143.80000000000001</v>
      </c>
      <c r="O269" s="440"/>
      <c r="P269" s="442"/>
    </row>
    <row r="270" spans="1:16" ht="21" thickBot="1" x14ac:dyDescent="0.35">
      <c r="A270" s="436"/>
      <c r="B270" s="439"/>
      <c r="C270" s="450"/>
      <c r="D270" s="451"/>
      <c r="E270" s="452"/>
      <c r="F270" s="219"/>
      <c r="G270" s="191"/>
      <c r="H270" s="191"/>
      <c r="I270" s="191"/>
      <c r="J270" s="300"/>
      <c r="K270" s="453" t="s">
        <v>50</v>
      </c>
      <c r="L270" s="454"/>
      <c r="M270" s="455"/>
      <c r="N270" s="357">
        <v>47.9</v>
      </c>
      <c r="O270" s="441"/>
      <c r="P270" s="443"/>
    </row>
    <row r="271" spans="1:16" ht="116.25" customHeight="1" x14ac:dyDescent="0.25">
      <c r="A271" s="434">
        <v>22</v>
      </c>
      <c r="B271" s="437" t="s">
        <v>298</v>
      </c>
      <c r="C271" s="94">
        <v>1</v>
      </c>
      <c r="D271" s="94">
        <v>1</v>
      </c>
      <c r="E271" s="95">
        <f>D271/C271*100</f>
        <v>100</v>
      </c>
      <c r="F271" s="392" t="s">
        <v>6</v>
      </c>
      <c r="G271" s="394">
        <v>210.52600000000001</v>
      </c>
      <c r="H271" s="394">
        <v>210.52600000000001</v>
      </c>
      <c r="I271" s="165">
        <v>100</v>
      </c>
      <c r="J271" s="166">
        <v>100</v>
      </c>
      <c r="K271" s="395" t="s">
        <v>264</v>
      </c>
      <c r="L271" s="354">
        <v>92</v>
      </c>
      <c r="M271" s="355">
        <v>92</v>
      </c>
      <c r="N271" s="396">
        <v>100</v>
      </c>
      <c r="O271" s="440">
        <v>100</v>
      </c>
      <c r="P271" s="442" t="s">
        <v>265</v>
      </c>
    </row>
    <row r="272" spans="1:16" ht="61.5" x14ac:dyDescent="0.25">
      <c r="A272" s="435"/>
      <c r="B272" s="438"/>
      <c r="C272" s="444" t="s">
        <v>301</v>
      </c>
      <c r="D272" s="445"/>
      <c r="E272" s="446"/>
      <c r="F272" s="212" t="s">
        <v>53</v>
      </c>
      <c r="G272" s="352" t="s">
        <v>70</v>
      </c>
      <c r="H272" s="352" t="s">
        <v>70</v>
      </c>
      <c r="I272" s="121"/>
      <c r="J272" s="111"/>
      <c r="K272" s="397"/>
      <c r="L272" s="398"/>
      <c r="M272" s="399"/>
      <c r="N272" s="400"/>
      <c r="O272" s="440"/>
      <c r="P272" s="442"/>
    </row>
    <row r="273" spans="1:16" ht="61.5" x14ac:dyDescent="0.25">
      <c r="A273" s="435"/>
      <c r="B273" s="438"/>
      <c r="C273" s="447"/>
      <c r="D273" s="448"/>
      <c r="E273" s="449"/>
      <c r="F273" s="308" t="s">
        <v>52</v>
      </c>
      <c r="G273" s="352">
        <v>200</v>
      </c>
      <c r="H273" s="352">
        <v>200</v>
      </c>
      <c r="I273" s="402"/>
      <c r="J273" s="111"/>
      <c r="K273" s="353"/>
      <c r="L273" s="403"/>
      <c r="M273" s="403"/>
      <c r="N273" s="400"/>
      <c r="O273" s="440"/>
      <c r="P273" s="442"/>
    </row>
    <row r="274" spans="1:16" ht="61.5" x14ac:dyDescent="0.3">
      <c r="A274" s="435"/>
      <c r="B274" s="438"/>
      <c r="C274" s="447"/>
      <c r="D274" s="448"/>
      <c r="E274" s="449"/>
      <c r="F274" s="308" t="s">
        <v>54</v>
      </c>
      <c r="G274" s="352">
        <v>10.526</v>
      </c>
      <c r="H274" s="352">
        <v>10.526</v>
      </c>
      <c r="I274" s="404">
        <v>0</v>
      </c>
      <c r="J274" s="111"/>
      <c r="K274" s="397"/>
      <c r="L274" s="354"/>
      <c r="M274" s="355"/>
      <c r="N274" s="200"/>
      <c r="O274" s="440"/>
      <c r="P274" s="442"/>
    </row>
    <row r="275" spans="1:16" ht="66.75" x14ac:dyDescent="0.3">
      <c r="A275" s="435"/>
      <c r="B275" s="438"/>
      <c r="C275" s="447"/>
      <c r="D275" s="448"/>
      <c r="E275" s="449"/>
      <c r="F275" s="308" t="s">
        <v>55</v>
      </c>
      <c r="G275" s="352" t="s">
        <v>70</v>
      </c>
      <c r="H275" s="352" t="s">
        <v>70</v>
      </c>
      <c r="I275" s="110"/>
      <c r="J275" s="111"/>
      <c r="K275" s="397"/>
      <c r="L275" s="311"/>
      <c r="M275" s="356"/>
      <c r="N275" s="208"/>
      <c r="O275" s="440"/>
      <c r="P275" s="442"/>
    </row>
    <row r="276" spans="1:16" ht="21" thickBot="1" x14ac:dyDescent="0.35">
      <c r="A276" s="436"/>
      <c r="B276" s="439"/>
      <c r="C276" s="450"/>
      <c r="D276" s="451"/>
      <c r="E276" s="452"/>
      <c r="F276" s="219"/>
      <c r="G276" s="191"/>
      <c r="H276" s="191"/>
      <c r="I276" s="191"/>
      <c r="J276" s="300"/>
      <c r="K276" s="453" t="s">
        <v>50</v>
      </c>
      <c r="L276" s="454"/>
      <c r="M276" s="455"/>
      <c r="N276" s="357">
        <v>100</v>
      </c>
      <c r="O276" s="441"/>
      <c r="P276" s="443"/>
    </row>
    <row r="277" spans="1:16" ht="34.5" customHeight="1" x14ac:dyDescent="0.25">
      <c r="A277" s="434">
        <v>23</v>
      </c>
      <c r="B277" s="437" t="s">
        <v>299</v>
      </c>
      <c r="C277" s="94">
        <v>46</v>
      </c>
      <c r="D277" s="94">
        <v>46</v>
      </c>
      <c r="E277" s="95">
        <v>100</v>
      </c>
      <c r="F277" s="392" t="s">
        <v>6</v>
      </c>
      <c r="G277" s="394">
        <v>0</v>
      </c>
      <c r="H277" s="394">
        <v>0</v>
      </c>
      <c r="I277" s="165">
        <v>0</v>
      </c>
      <c r="J277" s="166"/>
      <c r="K277" s="395"/>
      <c r="L277" s="354"/>
      <c r="M277" s="355"/>
      <c r="N277" s="396"/>
      <c r="O277" s="440"/>
      <c r="P277" s="442" t="s">
        <v>71</v>
      </c>
    </row>
    <row r="278" spans="1:16" ht="61.5" x14ac:dyDescent="0.25">
      <c r="A278" s="435"/>
      <c r="B278" s="438"/>
      <c r="C278" s="444" t="s">
        <v>330</v>
      </c>
      <c r="D278" s="445"/>
      <c r="E278" s="446"/>
      <c r="F278" s="212" t="s">
        <v>53</v>
      </c>
      <c r="G278" s="352" t="s">
        <v>70</v>
      </c>
      <c r="H278" s="352" t="s">
        <v>70</v>
      </c>
      <c r="I278" s="121"/>
      <c r="J278" s="111"/>
      <c r="K278" s="397"/>
      <c r="L278" s="398"/>
      <c r="M278" s="399"/>
      <c r="N278" s="400"/>
      <c r="O278" s="440"/>
      <c r="P278" s="442"/>
    </row>
    <row r="279" spans="1:16" ht="61.5" x14ac:dyDescent="0.25">
      <c r="A279" s="435"/>
      <c r="B279" s="438"/>
      <c r="C279" s="447"/>
      <c r="D279" s="448"/>
      <c r="E279" s="449"/>
      <c r="F279" s="308" t="s">
        <v>52</v>
      </c>
      <c r="G279" s="352"/>
      <c r="H279" s="352"/>
      <c r="I279" s="402"/>
      <c r="J279" s="111"/>
      <c r="K279" s="353"/>
      <c r="L279" s="403"/>
      <c r="M279" s="403"/>
      <c r="N279" s="400"/>
      <c r="O279" s="440"/>
      <c r="P279" s="442"/>
    </row>
    <row r="280" spans="1:16" ht="61.5" x14ac:dyDescent="0.3">
      <c r="A280" s="435"/>
      <c r="B280" s="438"/>
      <c r="C280" s="447"/>
      <c r="D280" s="448"/>
      <c r="E280" s="449"/>
      <c r="F280" s="308" t="s">
        <v>54</v>
      </c>
      <c r="G280" s="352"/>
      <c r="H280" s="352"/>
      <c r="I280" s="404">
        <v>0</v>
      </c>
      <c r="J280" s="111"/>
      <c r="K280" s="397"/>
      <c r="L280" s="354"/>
      <c r="M280" s="355"/>
      <c r="N280" s="200"/>
      <c r="O280" s="440"/>
      <c r="P280" s="442"/>
    </row>
    <row r="281" spans="1:16" ht="66.75" x14ac:dyDescent="0.3">
      <c r="A281" s="435"/>
      <c r="B281" s="438"/>
      <c r="C281" s="447"/>
      <c r="D281" s="448"/>
      <c r="E281" s="449"/>
      <c r="F281" s="308" t="s">
        <v>55</v>
      </c>
      <c r="G281" s="352" t="s">
        <v>70</v>
      </c>
      <c r="H281" s="352" t="s">
        <v>70</v>
      </c>
      <c r="I281" s="110"/>
      <c r="J281" s="111"/>
      <c r="K281" s="397"/>
      <c r="L281" s="311"/>
      <c r="M281" s="356"/>
      <c r="N281" s="208"/>
      <c r="O281" s="440"/>
      <c r="P281" s="442"/>
    </row>
    <row r="282" spans="1:16" ht="241.5" customHeight="1" thickBot="1" x14ac:dyDescent="0.35">
      <c r="A282" s="436"/>
      <c r="B282" s="439"/>
      <c r="C282" s="450"/>
      <c r="D282" s="451"/>
      <c r="E282" s="452"/>
      <c r="F282" s="219"/>
      <c r="G282" s="191"/>
      <c r="H282" s="191"/>
      <c r="I282" s="191"/>
      <c r="J282" s="300"/>
      <c r="K282" s="453" t="s">
        <v>50</v>
      </c>
      <c r="L282" s="454"/>
      <c r="M282" s="455"/>
      <c r="N282" s="357"/>
      <c r="O282" s="441"/>
      <c r="P282" s="443"/>
    </row>
  </sheetData>
  <mergeCells count="117">
    <mergeCell ref="A236:A254"/>
    <mergeCell ref="B236:B254"/>
    <mergeCell ref="O236:O254"/>
    <mergeCell ref="A230:A235"/>
    <mergeCell ref="B230:B235"/>
    <mergeCell ref="P236:P254"/>
    <mergeCell ref="P230:P235"/>
    <mergeCell ref="O230:O235"/>
    <mergeCell ref="A265:A270"/>
    <mergeCell ref="B265:B270"/>
    <mergeCell ref="O265:O270"/>
    <mergeCell ref="P265:P270"/>
    <mergeCell ref="C266:E270"/>
    <mergeCell ref="K270:M270"/>
    <mergeCell ref="C237:E254"/>
    <mergeCell ref="K254:M254"/>
    <mergeCell ref="F241:J254"/>
    <mergeCell ref="B255:B264"/>
    <mergeCell ref="K264:M264"/>
    <mergeCell ref="P255:P264"/>
    <mergeCell ref="C256:E264"/>
    <mergeCell ref="O255:O264"/>
    <mergeCell ref="C231:E235"/>
    <mergeCell ref="K235:M235"/>
    <mergeCell ref="B25:B84"/>
    <mergeCell ref="C26:E84"/>
    <mergeCell ref="A144:A153"/>
    <mergeCell ref="A224:A229"/>
    <mergeCell ref="B224:B229"/>
    <mergeCell ref="B176:B182"/>
    <mergeCell ref="A183:A190"/>
    <mergeCell ref="B183:B190"/>
    <mergeCell ref="B169:B175"/>
    <mergeCell ref="A191:A200"/>
    <mergeCell ref="B191:B200"/>
    <mergeCell ref="A215:A223"/>
    <mergeCell ref="B215:B223"/>
    <mergeCell ref="A201:A214"/>
    <mergeCell ref="B201:B214"/>
    <mergeCell ref="A176:A182"/>
    <mergeCell ref="B126:B132"/>
    <mergeCell ref="B154:B160"/>
    <mergeCell ref="A161:A168"/>
    <mergeCell ref="C86:E95"/>
    <mergeCell ref="B85:B95"/>
    <mergeCell ref="A169:A175"/>
    <mergeCell ref="B161:B168"/>
    <mergeCell ref="A85:A95"/>
    <mergeCell ref="O224:O229"/>
    <mergeCell ref="P224:P229"/>
    <mergeCell ref="C225:E229"/>
    <mergeCell ref="K229:M229"/>
    <mergeCell ref="C202:E214"/>
    <mergeCell ref="K214:M214"/>
    <mergeCell ref="C184:E190"/>
    <mergeCell ref="K168:M168"/>
    <mergeCell ref="A2:P2"/>
    <mergeCell ref="O4:O5"/>
    <mergeCell ref="P4:P5"/>
    <mergeCell ref="C4:E4"/>
    <mergeCell ref="C8:E24"/>
    <mergeCell ref="A4:A5"/>
    <mergeCell ref="B4:B5"/>
    <mergeCell ref="F4:J4"/>
    <mergeCell ref="A7:A24"/>
    <mergeCell ref="K4:N4"/>
    <mergeCell ref="B7:B24"/>
    <mergeCell ref="A96:A111"/>
    <mergeCell ref="B96:B111"/>
    <mergeCell ref="C97:E97"/>
    <mergeCell ref="B112:B125"/>
    <mergeCell ref="A25:A84"/>
    <mergeCell ref="K111:M111"/>
    <mergeCell ref="K95:M95"/>
    <mergeCell ref="K125:M125"/>
    <mergeCell ref="C127:E129"/>
    <mergeCell ref="F90:J95"/>
    <mergeCell ref="A133:A143"/>
    <mergeCell ref="B133:B143"/>
    <mergeCell ref="B144:B153"/>
    <mergeCell ref="C145:E153"/>
    <mergeCell ref="F220:J223"/>
    <mergeCell ref="C113:E114"/>
    <mergeCell ref="C163:E168"/>
    <mergeCell ref="O191:O200"/>
    <mergeCell ref="P133:P143"/>
    <mergeCell ref="O133:O143"/>
    <mergeCell ref="O161:O168"/>
    <mergeCell ref="P161:P168"/>
    <mergeCell ref="O183:O190"/>
    <mergeCell ref="P183:P190"/>
    <mergeCell ref="P169:P175"/>
    <mergeCell ref="P191:P200"/>
    <mergeCell ref="C192:E200"/>
    <mergeCell ref="K200:M200"/>
    <mergeCell ref="K190:M190"/>
    <mergeCell ref="K175:M175"/>
    <mergeCell ref="K182:M182"/>
    <mergeCell ref="C177:E182"/>
    <mergeCell ref="C170:E175"/>
    <mergeCell ref="F206:J214"/>
    <mergeCell ref="K153:M153"/>
    <mergeCell ref="C155:E156"/>
    <mergeCell ref="K160:M160"/>
    <mergeCell ref="C134:E143"/>
    <mergeCell ref="A277:A282"/>
    <mergeCell ref="B277:B282"/>
    <mergeCell ref="O277:O282"/>
    <mergeCell ref="P277:P282"/>
    <mergeCell ref="C278:E282"/>
    <mergeCell ref="K282:M282"/>
    <mergeCell ref="A271:A276"/>
    <mergeCell ref="B271:B276"/>
    <mergeCell ref="O271:O276"/>
    <mergeCell ref="P271:P276"/>
    <mergeCell ref="C272:E276"/>
    <mergeCell ref="K276:M276"/>
  </mergeCells>
  <phoneticPr fontId="0" type="noConversion"/>
  <pageMargins left="0" right="0" top="0" bottom="0" header="0" footer="0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589" t="s">
        <v>32</v>
      </c>
      <c r="B5" s="589"/>
      <c r="C5" s="589"/>
      <c r="D5" s="589"/>
      <c r="E5" s="589"/>
      <c r="F5" s="589"/>
      <c r="G5" s="589"/>
      <c r="H5" s="589"/>
      <c r="I5" s="589"/>
      <c r="J5" s="589"/>
      <c r="K5" s="589"/>
      <c r="L5" s="589"/>
      <c r="M5" s="589"/>
      <c r="N5" s="589"/>
      <c r="O5" s="589"/>
    </row>
    <row r="6" spans="1:16" ht="23.45" customHeight="1" x14ac:dyDescent="0.25"/>
    <row r="7" spans="1:16" s="1" customFormat="1" ht="45.6" customHeight="1" x14ac:dyDescent="0.25">
      <c r="A7" s="590" t="s">
        <v>0</v>
      </c>
      <c r="B7" s="590" t="s">
        <v>12</v>
      </c>
      <c r="C7" s="591" t="s">
        <v>13</v>
      </c>
      <c r="D7" s="591" t="s">
        <v>3</v>
      </c>
      <c r="E7" s="591" t="s">
        <v>18</v>
      </c>
      <c r="F7" s="593" t="s">
        <v>15</v>
      </c>
      <c r="G7" s="594"/>
      <c r="H7" s="594"/>
      <c r="I7" s="594"/>
      <c r="J7" s="594"/>
      <c r="K7" s="595"/>
      <c r="L7" s="596" t="s">
        <v>17</v>
      </c>
      <c r="M7" s="598" t="s">
        <v>1</v>
      </c>
      <c r="N7" s="599"/>
      <c r="O7" s="591" t="s">
        <v>33</v>
      </c>
      <c r="P7" s="591" t="s">
        <v>2</v>
      </c>
    </row>
    <row r="8" spans="1:16" s="1" customFormat="1" ht="77.45" customHeight="1" x14ac:dyDescent="0.25">
      <c r="A8" s="591"/>
      <c r="B8" s="591"/>
      <c r="C8" s="592"/>
      <c r="D8" s="592"/>
      <c r="E8" s="592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597"/>
      <c r="M8" s="24" t="s">
        <v>5</v>
      </c>
      <c r="N8" s="24" t="s">
        <v>23</v>
      </c>
      <c r="O8" s="592"/>
      <c r="P8" s="592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600">
        <v>1</v>
      </c>
      <c r="B10" s="603"/>
      <c r="C10" s="60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606"/>
      <c r="N10" s="606"/>
      <c r="O10" s="611"/>
      <c r="P10" s="614"/>
    </row>
    <row r="11" spans="1:16" ht="87" customHeight="1" x14ac:dyDescent="0.25">
      <c r="A11" s="601"/>
      <c r="B11" s="604"/>
      <c r="C11" s="60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607"/>
      <c r="N11" s="609"/>
      <c r="O11" s="612"/>
      <c r="P11" s="615"/>
    </row>
    <row r="12" spans="1:16" ht="64.900000000000006" customHeight="1" x14ac:dyDescent="0.25">
      <c r="A12" s="601"/>
      <c r="B12" s="604"/>
      <c r="C12" s="60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607"/>
      <c r="N12" s="609"/>
      <c r="O12" s="612"/>
      <c r="P12" s="615"/>
    </row>
    <row r="13" spans="1:16" ht="93.6" customHeight="1" x14ac:dyDescent="0.25">
      <c r="A13" s="601"/>
      <c r="B13" s="604"/>
      <c r="C13" s="60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607"/>
      <c r="N13" s="609"/>
      <c r="O13" s="612"/>
      <c r="P13" s="615"/>
    </row>
    <row r="14" spans="1:16" ht="73.150000000000006" customHeight="1" x14ac:dyDescent="0.25">
      <c r="A14" s="601"/>
      <c r="B14" s="604"/>
      <c r="C14" s="60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607"/>
      <c r="N14" s="609"/>
      <c r="O14" s="612"/>
      <c r="P14" s="615"/>
    </row>
    <row r="15" spans="1:16" ht="51" customHeight="1" x14ac:dyDescent="0.25">
      <c r="A15" s="602"/>
      <c r="B15" s="605"/>
      <c r="C15" s="60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608"/>
      <c r="N15" s="610"/>
      <c r="O15" s="613"/>
      <c r="P15" s="616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СВОД</vt:lpstr>
      <vt:lpstr>МП 6</vt:lpstr>
      <vt:lpstr>СВОД!Заголовки_для_печати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2024-05-22T07:20:40Z</dcterms:modified>
</cp:coreProperties>
</file>