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469A6C43-4C3F-47C5-91F7-375AE9DC9A8C}" xr6:coauthVersionLast="47" xr6:coauthVersionMax="47" xr10:uidLastSave="{00000000-0000-0000-0000-000000000000}"/>
  <bookViews>
    <workbookView xWindow="-120" yWindow="-120" windowWidth="29040" windowHeight="15840" tabRatio="562" xr2:uid="{00000000-000D-0000-FFFF-FFFF00000000}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СВОД!$A$1:$P$599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41" i="16" l="1"/>
  <c r="N242" i="16"/>
  <c r="N244" i="16"/>
  <c r="N245" i="16"/>
  <c r="N246" i="16"/>
  <c r="N247" i="16"/>
  <c r="N248" i="16"/>
  <c r="N249" i="16"/>
  <c r="N250" i="16"/>
  <c r="N251" i="16"/>
  <c r="N252" i="16"/>
  <c r="N253" i="16"/>
  <c r="N254" i="16"/>
  <c r="N255" i="16"/>
  <c r="N256" i="16"/>
  <c r="N240" i="16"/>
  <c r="N257" i="16" s="1"/>
  <c r="N258" i="16" s="1"/>
  <c r="N262" i="16" l="1"/>
  <c r="N263" i="16"/>
  <c r="N259" i="16"/>
  <c r="I261" i="16"/>
  <c r="I262" i="16"/>
  <c r="I263" i="16"/>
  <c r="I259" i="16"/>
  <c r="E259" i="16"/>
  <c r="N119" i="16"/>
  <c r="N120" i="16" s="1"/>
  <c r="J259" i="16" l="1"/>
  <c r="N267" i="16"/>
  <c r="N268" i="16" s="1"/>
  <c r="O259" i="16" s="1"/>
  <c r="N173" i="16"/>
  <c r="E269" i="16"/>
  <c r="N235" i="16"/>
  <c r="N236" i="16"/>
  <c r="N234" i="16"/>
  <c r="E234" i="16"/>
  <c r="E219" i="16"/>
  <c r="N213" i="16"/>
  <c r="N214" i="16"/>
  <c r="N215" i="16"/>
  <c r="N216" i="16"/>
  <c r="N209" i="16"/>
  <c r="N210" i="16"/>
  <c r="N211" i="16"/>
  <c r="N212" i="16"/>
  <c r="N208" i="16"/>
  <c r="I207" i="16"/>
  <c r="N238" i="16" l="1"/>
  <c r="N239" i="16" s="1"/>
  <c r="I188" i="16"/>
  <c r="I189" i="16"/>
  <c r="I157" i="16" l="1"/>
  <c r="J157" i="16" s="1"/>
  <c r="I132" i="16"/>
  <c r="I107" i="16" l="1"/>
  <c r="E107" i="16"/>
  <c r="J107" i="16" s="1"/>
  <c r="N102" i="16" l="1"/>
  <c r="N104" i="16"/>
  <c r="N91" i="16"/>
  <c r="N81" i="16" l="1"/>
  <c r="N82" i="16"/>
  <c r="N83" i="16"/>
  <c r="N84" i="16"/>
  <c r="N85" i="16"/>
  <c r="N86" i="16"/>
  <c r="N87" i="16"/>
  <c r="N88" i="16"/>
  <c r="N80" i="16"/>
  <c r="N74" i="16" l="1"/>
  <c r="N71" i="16"/>
  <c r="N72" i="16"/>
  <c r="N68" i="16"/>
  <c r="I29" i="16"/>
  <c r="I27" i="16"/>
  <c r="I25" i="16"/>
  <c r="N22" i="16" l="1"/>
  <c r="N9" i="16"/>
  <c r="N10" i="16"/>
  <c r="N11" i="16"/>
  <c r="N12" i="16"/>
  <c r="N13" i="16"/>
  <c r="N14" i="16"/>
  <c r="N15" i="16"/>
  <c r="N17" i="16"/>
  <c r="N18" i="16"/>
  <c r="N19" i="16"/>
  <c r="N20" i="16"/>
  <c r="N21" i="16"/>
  <c r="N8" i="16"/>
  <c r="N7" i="16"/>
  <c r="N23" i="16" l="1"/>
  <c r="O107" i="16"/>
  <c r="O7" i="16"/>
  <c r="N225" i="16" l="1"/>
  <c r="N224" i="16"/>
  <c r="N223" i="16"/>
  <c r="N222" i="16"/>
  <c r="N221" i="16"/>
  <c r="N220" i="16"/>
  <c r="N219" i="16"/>
  <c r="J219" i="16"/>
  <c r="N226" i="16" l="1"/>
  <c r="N227" i="16" s="1"/>
  <c r="O219" i="16"/>
  <c r="N229" i="16"/>
  <c r="I190" i="16" l="1"/>
  <c r="I186" i="16"/>
  <c r="N172" i="16" l="1"/>
  <c r="N134" i="16" l="1"/>
  <c r="N135" i="16" s="1"/>
  <c r="I129" i="16"/>
  <c r="E129" i="16"/>
  <c r="J129" i="16" l="1"/>
  <c r="O129" i="16" s="1"/>
  <c r="N162" i="16"/>
  <c r="N163" i="16" s="1"/>
  <c r="O157" i="16" s="1"/>
  <c r="J121" i="16" l="1"/>
  <c r="I121" i="16"/>
  <c r="E121" i="16"/>
  <c r="N126" i="16"/>
  <c r="N125" i="16"/>
  <c r="N124" i="16"/>
  <c r="N122" i="16"/>
  <c r="N121" i="16"/>
  <c r="N123" i="16"/>
  <c r="N127" i="16" l="1"/>
  <c r="N128" i="16" s="1"/>
  <c r="I83" i="16"/>
  <c r="N228" i="16" l="1"/>
  <c r="I228" i="16"/>
  <c r="E228" i="16"/>
  <c r="N232" i="16" l="1"/>
  <c r="N233" i="16" s="1"/>
  <c r="J228" i="16"/>
  <c r="N77" i="16" l="1"/>
  <c r="N76" i="16"/>
  <c r="N75" i="16"/>
  <c r="N73" i="16"/>
  <c r="N70" i="16"/>
  <c r="N69" i="16"/>
  <c r="N67" i="16"/>
  <c r="N66" i="16"/>
  <c r="N65" i="16"/>
  <c r="N63" i="16"/>
  <c r="N62" i="16"/>
  <c r="N61" i="16"/>
  <c r="N60" i="16"/>
  <c r="N206" i="16"/>
  <c r="N217" i="16" s="1"/>
  <c r="I204" i="16"/>
  <c r="E204" i="16"/>
  <c r="N78" i="16" l="1"/>
  <c r="N79" i="16" s="1"/>
  <c r="J204" i="16"/>
  <c r="N218" i="16"/>
  <c r="O204" i="16" l="1"/>
  <c r="N177" i="16"/>
  <c r="I139" i="16" l="1"/>
  <c r="I136" i="16"/>
  <c r="E80" i="16" l="1"/>
  <c r="I80" i="16"/>
  <c r="E179" i="16"/>
  <c r="E172" i="16"/>
  <c r="E136" i="16"/>
  <c r="J136" i="16" s="1"/>
  <c r="N201" i="16"/>
  <c r="N200" i="16"/>
  <c r="N199" i="16"/>
  <c r="N198" i="16"/>
  <c r="I198" i="16"/>
  <c r="N197" i="16"/>
  <c r="N196" i="16"/>
  <c r="N195" i="16"/>
  <c r="N194" i="16"/>
  <c r="I194" i="16"/>
  <c r="E194" i="16"/>
  <c r="N168" i="16"/>
  <c r="I168" i="16"/>
  <c r="N167" i="16"/>
  <c r="I164" i="16"/>
  <c r="E164" i="16"/>
  <c r="N191" i="16"/>
  <c r="N190" i="16"/>
  <c r="N189" i="16"/>
  <c r="N188" i="16"/>
  <c r="N187" i="16"/>
  <c r="N186" i="16"/>
  <c r="E186" i="16"/>
  <c r="E147" i="16"/>
  <c r="I147" i="16"/>
  <c r="N178" i="16"/>
  <c r="J80" i="16" l="1"/>
  <c r="O80" i="16" s="1"/>
  <c r="N192" i="16"/>
  <c r="N193" i="16" s="1"/>
  <c r="J147" i="16"/>
  <c r="N145" i="16"/>
  <c r="N146" i="16" s="1"/>
  <c r="O136" i="16" s="1"/>
  <c r="N155" i="16"/>
  <c r="N156" i="16" s="1"/>
  <c r="J164" i="16"/>
  <c r="N202" i="16"/>
  <c r="N203" i="16" s="1"/>
  <c r="O172" i="16"/>
  <c r="J186" i="16"/>
  <c r="O121" i="16"/>
  <c r="O186" i="16" l="1"/>
  <c r="O147" i="16"/>
  <c r="O194" i="16"/>
  <c r="E25" i="16" l="1"/>
  <c r="J25" i="16" s="1"/>
  <c r="O25" i="16" s="1"/>
  <c r="E7" i="16" l="1"/>
  <c r="N170" i="16" l="1"/>
  <c r="N171" i="16" s="1"/>
  <c r="O164" i="16" s="1"/>
</calcChain>
</file>

<file path=xl/sharedStrings.xml><?xml version="1.0" encoding="utf-8"?>
<sst xmlns="http://schemas.openxmlformats.org/spreadsheetml/2006/main" count="514" uniqueCount="338">
  <si>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</si>
  <si>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</si>
  <si>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</si>
  <si>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</si>
  <si>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</si>
  <si>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</si>
  <si>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</si>
  <si>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</si>
  <si>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</si>
  <si>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</si>
  <si>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</si>
  <si>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</si>
  <si>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</si>
  <si>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</si>
  <si>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</si>
  <si>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</si>
  <si>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</si>
  <si>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</si>
  <si>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</si>
  <si>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</si>
  <si>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</si>
  <si>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</si>
  <si>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</si>
  <si>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</si>
  <si>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</si>
  <si>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</si>
  <si>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</si>
  <si>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</si>
  <si>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</si>
  <si>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</si>
  <si>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</si>
  <si>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</si>
  <si>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</si>
  <si>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</si>
  <si>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</si>
  <si>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</si>
  <si>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</si>
  <si>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</si>
  <si>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</si>
  <si>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</si>
  <si>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</si>
  <si>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</si>
  <si>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</si>
  <si>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</si>
  <si>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</si>
  <si>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</si>
  <si>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</si>
  <si>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</si>
  <si>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</si>
  <si>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</si>
  <si>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</si>
  <si>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</si>
  <si>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</si>
  <si>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</si>
  <si>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</si>
  <si>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</si>
  <si>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Все запланированные в данной программе мероприятия в течение года были исполнены.</t>
  </si>
  <si>
    <t>1. Удельный вес расходов бюджета Ельниковского муниципального района, формируемых в рамках муниципальных программ, в общем объеме расходов бюджета Ельниковского муниципального района</t>
  </si>
  <si>
    <t>2. Отклонение исполнения бюджета Ельниковского муниципального района по расходам к утвержденному уровню</t>
  </si>
  <si>
    <t>3. Отклонение исполнения бюджета Ельниковского муниципального района по доходам к утвержденному уровню</t>
  </si>
  <si>
    <t>4. Соблюдение порядка и сроков составления и утверждения проекта бюджета Ельниковского муниципального района</t>
  </si>
  <si>
    <t>да</t>
  </si>
  <si>
    <t>5.Соблюдение установленных бюджетным законодательством  требований о составе отчетности об исполнении бюджета Ельниковского муниципального района</t>
  </si>
  <si>
    <t>6. Объем просроченной кредиторской задолженности по выплате заработной платы и пособий по социальной помощи населению за счет средств бюджета Ельниковского муниципального района</t>
  </si>
  <si>
    <t>7. Уровень просроченной кредиторской задолженности бюджета Ельниковского муниципального района</t>
  </si>
  <si>
    <t>8. Использование муниципальными учреждениями Ельниковского муниципального района нормативно-подушевого финансирования услуг</t>
  </si>
  <si>
    <t>9. Уровень удовлетворенности населения качеством предоставления государственных и муниципальных услуг</t>
  </si>
  <si>
    <t>не менее 90,0</t>
  </si>
  <si>
    <t>10. Собираемость налогов и сборов (отношение суммы поступлений налогов и сборов за отчетный период к сумме начислений за отчетный период)</t>
  </si>
  <si>
    <t>11. Темп роста налоговых и неналоговых доходов бюджета Ельниковского муниципального района (по отношению к предыдущему году) в сопоставимых условиях</t>
  </si>
  <si>
    <t xml:space="preserve"> -    </t>
  </si>
  <si>
    <t>Из-за отсутствия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</si>
  <si>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не более 0,5</t>
  </si>
  <si>
    <t>14= общая степень  достижения цели*9столбец/100%</t>
  </si>
  <si>
    <t>1.Доля представленных (во всех формах) зрителю музейных предметов в общем количестве музейных предметов основного фонда,%</t>
  </si>
  <si>
    <t>4.Соотношение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Мордовия, %</t>
  </si>
  <si>
    <t>Отрасль образование выступает в качестве одной из основных отраслей, призванных обеспечить высокое качество жизни населения. Ключевые позиции стратегической и бюджетной политики развития образования базируются на общей стратегии развития государства (инвестиции в человека и модернизация социальной сферы).</t>
  </si>
  <si>
    <t xml:space="preserve">Реализация мероприятий обеспечит сохранение и популяризация историко-культурного наследия региона, привлечение к историческому наследию жителей района;
сохранение атмосферы взаимного уважения к национальным и конфессиональным традициям и обычаям народов, проживающих на территории Республики Мордовия;
   формирование позитивного имиджа Республики Мордовия как территории, комфортной для проживания представителей различных национальностей, а также как политически и социально-экономически стабильного региона для вложения инвестиций и ведения бизнеса
</t>
  </si>
  <si>
    <t>1. Доля обучающихся, систематически занимающихся физической культурой и спортом в общей численности обучающихся</t>
  </si>
  <si>
    <t>2. Доля населения систематически  занимающихся физической культурой и спортом</t>
  </si>
  <si>
    <t>4. Количество военно-патриотических клубов, классов (ушаковцев, кадетов, МЧС)</t>
  </si>
  <si>
    <t>1. Количество мероприятий муниципального значения, проведенных в районе и направленных на гаормонизацию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</t>
  </si>
  <si>
    <t>1. Доля педагогических и управленческих кадров общеобразовательных учреждений, которые пройдут повышение квалификации для работы в соответствии с федеральными государственными образовательными стандартами;</t>
  </si>
  <si>
    <t>2. Доступность дошкольного образования (отношение численности детей 1 - 7 лет, которым предоставлена возможность получать услуги дошкольного образования, к численности детей в возрасте 1 - 7 лет, скорректированной на численность детей в возрасте 5 - 7 лет, обучающихся в школе);</t>
  </si>
  <si>
    <t>3. Охват детей в возрасте от 3 до 7 лет услугами дошкольного образования (отношение численности детей 3 - 7 лет, которым предоставлена возможность получать услуги дошкольного образования, к численности детей в возрасте 3 - 7 лет, скорректированной на численность детей в возрасте 5 - 7 лет, обучающихся в школе);</t>
  </si>
  <si>
    <t>4. Доля детей, охваченных образовательными программами дополнительного образования детей, в общей численности детей в возрасте 5 - 18 лет;</t>
  </si>
  <si>
    <t>5. Отношение среднего балла единого государственного экзамена (в расчете на 2 обязательных предмета) в 10 процентах школ с лучшими результатами единого государственного экзамена к среднему баллу единого государственного экзамена (в расчете на 2 обязательных предмета) в 10 процентах школ с худшими результатами единого государственного экзамена</t>
  </si>
  <si>
    <t>6. Доля муниципальных общеобразовательных учреждений, соответствующих современным требованиям обучения, от общей численности количества муниципальных общеобразовательных учреждений;</t>
  </si>
  <si>
    <t>7. Доля детей, оставшихся без попечения родителей, переданных на воспитание в семьи граждан Российской Федерации (на усыновление (удочерение) и под опеку (попечительство), в том числе по договору о приемной семье)</t>
  </si>
  <si>
    <t>8. Удовлетворенность населения качеством дошкольного, общего, дополнительного, начального и среднего профессионального образования</t>
  </si>
  <si>
    <t>12.Соблюдение предельного уровня дефицита бюджета Ельниковского иуниципального района определяемого в соответствии с законодательством Российской Федерации</t>
  </si>
  <si>
    <t>13.Просроченная задолженность по долговым обязательствам Ельниковского муниципального района</t>
  </si>
  <si>
    <t>14.Соответствие показател " Доля расходов на обслуживание муниципального долга Ельниковского муниципального района Ельниковского муниципального района в общем обьеме расходов бюджета Ельниковского муниципального района" требованиям Бюджетного кодекса</t>
  </si>
  <si>
    <t>не более 6</t>
  </si>
  <si>
    <t>не менее 95,0</t>
  </si>
  <si>
    <t>1.Индекс производства продукции в сопоставимых ценах (все категории хозяйств), %</t>
  </si>
  <si>
    <t>2.Индекс производства продукции растениеводства (все категории хозяйств), %</t>
  </si>
  <si>
    <t>3.Индекс производства продукции животноводства (все категории хозяйств), %</t>
  </si>
  <si>
    <t>4.Индекс производства пищевых продуктов, %</t>
  </si>
  <si>
    <t>Реализация программы неэффективная</t>
  </si>
  <si>
    <t xml:space="preserve">Выплненные мероприятя обеспечивают создание системы эффективной и профессиональной муниципальной службы в Ельниковском муниципальном районе Республики Мордовия, ориентированной на обеспечение актуальных потребностей общества и развитие экономики            </t>
  </si>
  <si>
    <t>1 Доля преподавателей общеобразовательных учреждений, пользующихся «Электронным журналом», от общего количества преподавателей</t>
  </si>
  <si>
    <t xml:space="preserve">2 Доля организаций, подведомственных органам местного самоуправления Ельниковского муниципального района, подключенных к единой телекоммуникационной сети органов государственной власти Республики Мордовия </t>
  </si>
  <si>
    <t>3 Доля граждан, имеющих доступ к получению государственных и муниципальных услуг по принципу "одного окна" по месту пребывания, в том числе в многофункциональных центрах предоставления государственных и муниципальных  услуг</t>
  </si>
  <si>
    <t>4 Доля граждан, использующих механизм получения государственных и муниципальных услуг в электронной форме</t>
  </si>
  <si>
    <t>5 Количество государственных и муниципальных услуг, оказанных в электронном виде</t>
  </si>
  <si>
    <t>6 Время ожидания в очереди при обращении заявителя в орган государственной власти Российской Федерации (орган местного самоуправления) для получения государственных (муниципальных) услуг</t>
  </si>
  <si>
    <t xml:space="preserve">- профессиональную переподготовку; </t>
  </si>
  <si>
    <t>повышение квалификации (не менее)</t>
  </si>
  <si>
    <t xml:space="preserve">1.Количество муниципальных служащих и лиц, замещающих муниципальные должности на постоянной основе, направленных на: </t>
  </si>
  <si>
    <t>3. Доля вакантных должностей муниципальной службы, замещаемых на конкурсной основе (не менее)</t>
  </si>
  <si>
    <t>4. Доля муниципальных служащих в возрасте до 30 лет, имеющих стаж муниципальной службы более трех лет (не менее)</t>
  </si>
  <si>
    <t>5. Доля вакантных должностей муниципальной службы, замещаемых на основе назначения из кадрового резерва на муниципальной службе (не менее)</t>
  </si>
  <si>
    <t>6. Динамика (снижение) нарушений на муниципальной службе, в том числе коррупционной направленности</t>
  </si>
  <si>
    <t>7. Доля граждан, которые удовлетворены деятельностью органов местного самоуправления (не менее)</t>
  </si>
  <si>
    <t>8. Доля граждан, которые удовлетворены качеством муниципальных услуг (не менее)</t>
  </si>
  <si>
    <t>Программы Ельниковского муниципального района Республики Мордовия «Развитие муниципальной службы в Ельниковском муниципальном районе Республики Мордовия (2015– 2020 годы)»</t>
  </si>
  <si>
    <t xml:space="preserve">удовлетворительный уровень реализации программы  </t>
  </si>
  <si>
    <t>1. Доля объемов ЭЭ, расчеты за которую осуществляются с использованием приборов учета (в части МКД - с использованием коллективных приборов учета), в общем объеме ЭЭ</t>
  </si>
  <si>
    <t>2. Доля объемов воды, расчеты за которую осуществляются с использованием приборов учета (в части МКД - с использованием коллективных приборов учета), в общем объеме воды</t>
  </si>
  <si>
    <t>3. Доля объемов природного газа, расчеты за который осуществляются с использованием приборов учета (в части МКД - с использованием индивидуальных и общих приборов учета), в общем объеме природного газа</t>
  </si>
  <si>
    <t xml:space="preserve">4. Доля объемов ЭЭ, потребляемой МУ, оплата которой осуществляется с использованием приборов учета, в общем объеме ЭЭ, потребляемой МУ на территории Ельниковского муниципального района Республики Мордовия </t>
  </si>
  <si>
    <t>5. Доля объемов ТЭ, потребляемой МУ, расчеты за которую осуществляются с использованием приборов учета, в общем объеме ТЭ, потребляемой МУ на территории Ельниковского муниципального района Республики Мордовия</t>
  </si>
  <si>
    <t>6. Доля объемов  воды, потребляемой МУ, расчеты за которую осуществляются с использованием приборов учета, в общем объеме воды, потребляемой МУ на территории Ельниковского муниципального района Республики Мордовия</t>
  </si>
  <si>
    <t>7. Доля объемов  природного газа, потребляемого МУ, расчеты за который осуществляются с использованием приборов учета, в общем объеме природного газа, потребляемого МУ на территории Ельниковского муниципального района Республики Мордовия</t>
  </si>
  <si>
    <t>8. Доля МУ, финансируемых за счет районного бюджета Ельниковского муниципального района Республики Мордовия, в общем объеме МУ, в отношении которых проведено обязательное энергетическое обследование</t>
  </si>
  <si>
    <t>Муниципальная программа "Энергосбережение и повышение энергетической эффективности в Ельниковском муниципальном районе Республики Мордовия" на 2018 -2025 годы</t>
  </si>
  <si>
    <t>1. Количество чрезвычайных ситуаций, пожаров, происшествий на водных объектах, не более</t>
  </si>
  <si>
    <t>2. Количество населения, погибшего при чрезвычайных ситуациях, пожарах, происшествиях на водных объектах</t>
  </si>
  <si>
    <t>3. Количество населения, спасенного при чрезвычайных ситуациях, пожарах, происшествиях на водных объектах, не менее</t>
  </si>
  <si>
    <t>4. Экономический ущерб от чрезвычайных ситуаций, пожаров, происшествий на водных объектах, не более</t>
  </si>
  <si>
    <t>5. Количество зарегистрированных пожаров, не более</t>
  </si>
  <si>
    <t>6. Количество населения, погибшего на пожарах, не более</t>
  </si>
  <si>
    <t>7. Количество населения, спасенного на пожарах, не менее</t>
  </si>
  <si>
    <t>8. Количество происшествий на водных объектах, не более</t>
  </si>
  <si>
    <t>9. Количество погибших на водных объектах, не более</t>
  </si>
  <si>
    <t>10. Количество спасенных в происшествиях на водных объектах, не менее</t>
  </si>
  <si>
    <t>11. Приобретение запасаов средств индивидуальной защиты для муниципальных служащих</t>
  </si>
  <si>
    <t xml:space="preserve">12. доля населенных пунктов, в которых не обеспечивается требуемый уровень пожарной безопасности , в общем количестве населенных пунктов, не более </t>
  </si>
  <si>
    <t>13. Доля руководящего состава и должностных лиц, прошедших обучение по вопросам гражданской обороны и защиты от чрезвычайных ситуаций природного и техногенного характера, не менее</t>
  </si>
  <si>
    <t>1. Годовой объем ввода жилья, всего,  в том числе:</t>
  </si>
  <si>
    <t>2. жилья экономического класса, в том числе:</t>
  </si>
  <si>
    <t>3. малоэтажного строительства, в том числе:</t>
  </si>
  <si>
    <t>4.Обеспеченность населения жильем, в том числе</t>
  </si>
  <si>
    <t>5.Доля ветхого и аврийного жилья в жилищном фонде</t>
  </si>
  <si>
    <t>5.Количество молодых семей, граждан, улучшивших жилищные условия ( в том числе с использованием кредитов и займов) при оказании поддержки за счет средств федерального бюджета, республиканского бюджета Республики Мордовия и местных бюджетов</t>
  </si>
  <si>
    <t>Муниципальная программа развития  сельского хозяйства и регулирования рынков сельскохозяйственной продукции, сырья и продовольствия Ельниковского муниципального района на 2013-2025 годы</t>
  </si>
  <si>
    <t>Муниципальная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районе Республики Мордовия на 2018-2025 годы"</t>
  </si>
  <si>
    <t>Муниципальная программа  Ельниковского муниципального района "Совершенствование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 на 2018-2025 годы"</t>
  </si>
  <si>
    <t>5.Индекс производства напитков, %</t>
  </si>
  <si>
    <t>6.Индекс физического объема инвестиций, %</t>
  </si>
  <si>
    <t>7. Рентабельность сельскохозяйственных организаций с учетом субсидий, %</t>
  </si>
  <si>
    <t>8. Среднемесячная номинальная заработная плата (итог по крупным предприятиям), руб.</t>
  </si>
  <si>
    <t>9. Индекс производительности труда в сельхозпредприятиях к предыдущему году, %</t>
  </si>
  <si>
    <t>Объемы приобретения сельскохозяйственными товаропроизводителями новой сельскохозяйственной техники (по льготной цене) от производителей сельскохозяйственной техники</t>
  </si>
  <si>
    <t>10. Тракторы, штук</t>
  </si>
  <si>
    <t>11.Зерноуборочные комбайны, штук</t>
  </si>
  <si>
    <t>12. Кормоуборочные комбайны, штук</t>
  </si>
  <si>
    <t>13. Уровень обеспечения сельскохозяйственных организаций квалифицированными специалистами, процентов</t>
  </si>
  <si>
    <t>13.1. Количество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"Агроинженерия", "Механизация сельского хозяйства"</t>
  </si>
  <si>
    <t>14. Доля молодых специалистов, в общей численности квалифицированных специалистов сельскохозяйственных организаций, процентов</t>
  </si>
  <si>
    <t>14.1. 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от22 июня 2015 г. №381</t>
  </si>
  <si>
    <t>15.Количество молодых специалистов, заключивших в текущем году договора о предоставлении молодому специалисту пособия и подъемных в соответствии с Постановлением Правительства Республики Мордовия от 22 июня 2015 г. №381</t>
  </si>
  <si>
    <t>16.Валовой сбор зерновых  и зернобобовых культур в хозяйствах всех категорий (в весе после доработки), тонн</t>
  </si>
  <si>
    <t>17.Размер посевных площадей, занятых зерновыми, зернобобовыми и кормовыми сельскохозяйственными культурами, га</t>
  </si>
  <si>
    <t>18.Производство скота и птицы на убой в хозяйствах всех категорий (в живом весе), тонн</t>
  </si>
  <si>
    <t>18.1 в том числе: в сельскохозяйственных организациях, крестьянских (фермерских) хозяйствах, включая индивидуальных предпринимателей, тонн</t>
  </si>
  <si>
    <t>18.2. хозяйствах населения, тонн</t>
  </si>
  <si>
    <t>19. Производство молока в хозяйствах всех категорий, тонн</t>
  </si>
  <si>
    <t>19.1. в том числе: в сельскохозяйственных организациях, крестьянских (фермерских) хозяйствах, включая индивидуальных предпринимателей, тонн</t>
  </si>
  <si>
    <t>19.2. хозяйствах населения, тонн</t>
  </si>
  <si>
    <t>1. Сокращение  количества лиц, пострадавших в результате дорожно-транспортных происшествий</t>
  </si>
  <si>
    <t xml:space="preserve">2. Снижение  количества дорожно-транспортных происшествий </t>
  </si>
  <si>
    <t>Программа Ельниковского муниципального района Республики Мордовия "Доступная среда" на 2018-2024 годы</t>
  </si>
  <si>
    <t>Муниципальная программа "Экономическое развитие Ельниковского муниципального района Республики Мордовия до 2025 года"</t>
  </si>
  <si>
    <t>1.Объем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(нестатистического круга предприятий) ,тыс. руб.</t>
  </si>
  <si>
    <t>2.Темп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, %</t>
  </si>
  <si>
    <t>3. Производительность труда в обрабатывающих производствах, тыс. руб. на 1 раб.</t>
  </si>
  <si>
    <t>4. Темп роста производительности труда в обрабатывающих производствах к соответствующему периоду прошлого года, %</t>
  </si>
  <si>
    <t>5.   Объем инвестиций в основной капитал за счет всех источников финансирования, тыс. руб.</t>
  </si>
  <si>
    <t xml:space="preserve"> 6. в т.ч. объем инвестиций в основной капитал за счет внебюджетных источников, тыс. руб.</t>
  </si>
  <si>
    <t>7. Количество рабочих мест, созданных за счет реализации инвестиционных проектов, ед.</t>
  </si>
  <si>
    <t>8. Объем частных инвестиций в проектах государственно-частного и муниципально-частного партнерства (концессионных соглашений), тыс. руб.</t>
  </si>
  <si>
    <t>9. Проекты государственно-частного и муниципально-частного партнерства (концессионные соглашения), ед.</t>
  </si>
  <si>
    <t>10. Количество рабочих мест, созданных за счет реализации проектов государственно-частного партнерства и муниципально-частного партнерства (концессионных соглашений), ед.</t>
  </si>
  <si>
    <t>11. Объем оборота розничной торговли во всех каналах реализации, тыс. руб.</t>
  </si>
  <si>
    <t>13. Оборот общественного питания, тыс. руб.</t>
  </si>
  <si>
    <t>14. Доля организаций частной формы собственности в общем количестве организаций, %</t>
  </si>
  <si>
    <t>15. Доля закупок у субъектов малого и среднего предпринимательства в общем годовом стоимостном объеме закупок, осуществляемых  в соответствии с Федеральным законом «О закупках товаров, работ, услуг отдельными видами юридических лиц» . %</t>
  </si>
  <si>
    <t>16. Доля своевременно разработанных документов среднесрочного и долгосрочного прогнозирования от общего числа запланированных к разработке документов среднесрочного и долгосрочного прогнозирования, %</t>
  </si>
  <si>
    <t xml:space="preserve">Удовлетворительный </t>
  </si>
  <si>
    <t>Муниципальная программа развитя малого и среднего предпринимательства в Ельниковском муниципальном районе  на 2017-2025 годы</t>
  </si>
  <si>
    <t xml:space="preserve">1.Количество малых и средних предприятий в расчете на 10 тыс. человек, единиц </t>
  </si>
  <si>
    <t xml:space="preserve">2.Количество субъектов малого и  среднего предпринимательства,единиц </t>
  </si>
  <si>
    <t>В том числе:    микро-предприятий</t>
  </si>
  <si>
    <t xml:space="preserve">                          малых предприятий</t>
  </si>
  <si>
    <t xml:space="preserve">                          средних предприятий</t>
  </si>
  <si>
    <t xml:space="preserve">                индивидуальных предпринимателей    </t>
  </si>
  <si>
    <t>4.Количество дополнительно введенных субъектами малого и среднего предпринимательства рабочих мест , единиц</t>
  </si>
  <si>
    <t>Справочно: среднегодовая численность населения , тыс. чел.</t>
  </si>
  <si>
    <t>3.Доля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организаций, %</t>
  </si>
  <si>
    <t>Муниципальная программа Ельниковского муниципального района "Формирование информационного общества в период до 2025 года"</t>
  </si>
  <si>
    <t>Из четырех запланированных мероприятий - одно (улучшение материально-технического обеспечения ОМСУ района) не выполнено. Мероприятия Программы представляют в совокупности комплекс взаимосвязанных мер, направленных на достижение целей Программы, а также на решение наиболее важных текущих и перспективных задач, обеспечивающих достижение целей Программы.
Одним из факторов, негативно влияющих на уровень распространения информационных технологий и развитие информационного общества в Ельниковском муниципальном районе является недостаточный объем денежных средств, ограничивающий расходы граждан и органов местного самоуправления, в сельской местности возраст граждан и организаций на потребление предметов и услуг, которые не относятся к продуктам первой необходимости. 
Проблемы, препятствующие повышению эффективности использования информационных технологий в целях повышения качества жизни граждан, обеспечения конкурентоспособности Ельниковского муниципального района, развития экономической, социально-политической, культурной и духовной сфер жизни общества, совершенствования системы принятия государственных управленческих решений носят комплексный межведомственный характер и не могут быть решены на уровне ОМСУ. Их устранение требует значительных ресурсов, скоординированного проведения организационных изменений и обеспечения согласованности действий на федеральном и региональном уровнях, а также на уровне местного самоуправления.</t>
  </si>
  <si>
    <t>высокоэффективная</t>
  </si>
  <si>
    <t xml:space="preserve"> Причиной не выполнения мероприятия  является недофинансирования бюджета.</t>
  </si>
  <si>
    <t>Муниципальная программа "Развитие культуры и туризма» Ельниковского муниципального  района на 2018-2025 годы.</t>
  </si>
  <si>
    <t>реализация программы высокоэффективная</t>
  </si>
  <si>
    <t>2. Качество условий оказания услуг муниципальными организациями в сфере культуры</t>
  </si>
  <si>
    <t>3.Доля объектов культурного наследия, находящихся в ув муниципальной собственности и требующих консервации или реставрации в общем количестве объектов культурного наследия , находящихся в муниципальной собственности, %</t>
  </si>
  <si>
    <t>Муниципальная  программа   «Развитие физической культуры и спорта в  Ельниковском муниципальном районе на 2019-2024 гг.»</t>
  </si>
  <si>
    <t>Невыполнение запланированных мероприятий связано с неблагоприятной эпидемиологической ситуацией в районе.  В связи с чем не обеспечена явка споцменов на ряд соревнований республиканского уровня.</t>
  </si>
  <si>
    <t xml:space="preserve">Муниципальная  программа «Реализация молодежной политики и патриотического воспитания в  Ельниковском муниципальном районе на 2019-2024гг.» </t>
  </si>
  <si>
    <t>Невыполнение запланированных мероприятий связано с неблагоприятной эпидемиологической ситуацией в районе.  В связи с чем не обеспечено проведение двух мероприятий.</t>
  </si>
  <si>
    <t>2. Уменьшение семей состоящих на учете в КДН и ЗП Ельниковского муниципального района, ед.</t>
  </si>
  <si>
    <t>Программа развития образования в Ельниковском муниципальном районе на 2016-2025 годы</t>
  </si>
  <si>
    <t>4. Доля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</t>
  </si>
  <si>
    <t xml:space="preserve">Удовлетворительный уровень эффективности   </t>
  </si>
  <si>
    <t xml:space="preserve">  -     </t>
  </si>
  <si>
    <t>2. Доля инвалидов, положительно оценивающих отношение населения к проблемам инвалидов, в общей численности опрошенных инвалидов в Ельниковском муниципальном районе Республики Мордовия</t>
  </si>
  <si>
    <t>3. Доля приоритетных объектов, доступных для инвалидов и других маломобильных групп населения в сфере культуры, в общем количестве приоритетных объектов в сфере культуры Ельниковского муниципального района Республики Мордовия</t>
  </si>
  <si>
    <t>4. Доля приоритетных объектов, доступных для инвалидов и других маломобильных групп населения в сфере физической культуры и спорта, в общем количестве приоритетных объектов в сфере физической культуры и спорта Ельниковского муниципального района Республики Мордовия</t>
  </si>
  <si>
    <t>5. Доля детей-инвалидов, которым созданы условия для получения качественного начального общего, основного общего, среднего общего образования, в общей численности детей-инвалидов школьного возраста в Ельниковском муниципальном районе Республики Мордовия</t>
  </si>
  <si>
    <t>6. Доля детей-инвалидов в возрасте от 5 до 18 лет, получающих дополнительное образование, в общей численности детей-инвалидов данного возраста в Ельниковском муниципальном районе Республики Мордовия</t>
  </si>
  <si>
    <t>7. Доля детей-инвалидов в возрасте от 1,5 до 7 лет, охваченных дошкольным образованием, в общей численности детей-инвалидов данного возраста в Ельниковском муниципальном районе Республики Мордовия</t>
  </si>
  <si>
    <t>Сводный годовой отчет об эффективности реализации  муниципальных программ  Ельниковского  муниципального района за 2021 год</t>
  </si>
  <si>
    <t>Информация по выполнению основных мероприятий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</si>
  <si>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</si>
  <si>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</si>
  <si>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</si>
  <si>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</si>
  <si>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</si>
  <si>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 xml:space="preserve">План мероприятий муниципальной программы выполнен на 80 %. Из 7  невыполненных мероприятий -  5  ООО  "Ельниковское Райпо" и  2 - ООО "Хлебный край",   который  в отчетном году испытывали недостаток финансовых средств. </t>
  </si>
  <si>
    <t>12. Оборот розничной торговли в расчете на 1 жителя,  руб</t>
  </si>
  <si>
    <t>20. Поголовье коров в хозяйствах всех категорий, гол</t>
  </si>
  <si>
    <t xml:space="preserve">20.1. в том числе: в сельскохозяйственных организациях, крестьянских (фермерских) хозяйствах, включая индивидуальных предпринимателей, гол. </t>
  </si>
  <si>
    <t>20.2. из них: молочного направления, гол</t>
  </si>
  <si>
    <t xml:space="preserve"> 20.3.   мясного направления, гол.</t>
  </si>
  <si>
    <t>20.4. хозяйствах населения, гол.</t>
  </si>
  <si>
    <t>21. Продуктивность коров в сельскохозяйственных организациях, крестьянских (фермерских) хозяйствах, включая индивидуальных предпринимателей, кг.</t>
  </si>
  <si>
    <t>22. Приплод телят, гол.</t>
  </si>
  <si>
    <t xml:space="preserve">22.1. Выход телят на 100 коров в сельскохозяйственных организациях, гол. </t>
  </si>
  <si>
    <t>23. Ввод нетелей на 100 коров в сельскохозяйственных организациях, %</t>
  </si>
  <si>
    <t>24. Поголовье крупного рогатого скота специализированных мясных пород и помесного скота, полученного от скрещивания со специализированными мясными породами, в сельскохозяйственных организациях, крестьянских (фермерских) хозяйствах, включая индивидуальных предпринимателей</t>
  </si>
  <si>
    <t>25. Поголовье крупного рогатого скота в хозяйствах всех категорий</t>
  </si>
  <si>
    <t>25.1. в том числе: в сельскохозяйственных организациях, крестьянских (фермерских) хозяйствах, включая индивидуальных предпринимателей</t>
  </si>
  <si>
    <t>25.2. хозяйствах населения</t>
  </si>
  <si>
    <t>26. Поголовье свиней в хозяйствах всех категорий</t>
  </si>
  <si>
    <t>26.1  хозяйствах населения</t>
  </si>
  <si>
    <t>27. Численность товарного поголовья коров специализированных мясных пород в сельскохозяйственных организациях, крестьянских (фермерских) хозяйствах, включая индивидуальных предпринимателей</t>
  </si>
  <si>
    <t>28. Доля площади, засеваемой элитными семенами, в общей площади посевов</t>
  </si>
  <si>
    <t>29. Доля застрахованной посевной (посадочной) площади в общей посевной (посадочной) площади</t>
  </si>
  <si>
    <t>30. 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государственной поддержки</t>
  </si>
  <si>
    <t>31. Прирост объема сельскохозяйственной продукции, произведенной крестьянскими (фермерскими) хозяйствами, получившими государственную поддержку (по отношению к предыдущему году),%</t>
  </si>
  <si>
    <t>32. Количество новых постоянных рабочих мест, созданных в сельскохозяйственных потребительских кооперативах , получивших государственную поддуржку, ед.</t>
  </si>
  <si>
    <t>32.1. создание новых потребительсчких кооперативов, ед.</t>
  </si>
  <si>
    <t>33. Доля действующих сельскохозяйственных потребительских кооперативов из числа зарегестрированных на территории муниципального района,%</t>
  </si>
  <si>
    <t>34. Прирост объема сельскохозяйственной продукции, реализованной сельскохозяйственными потребительскими кооперативами, получивших государственную поддержку (по отношению к пркдыдущему году), %</t>
  </si>
  <si>
    <t>35. Производство муки из зерновых культур, овощных и других растительных культур, смеси из них, тонн</t>
  </si>
  <si>
    <t>36. Производство масла сливочного, тонн</t>
  </si>
  <si>
    <t>37.Производство сыров и сырных продуктов,тонн</t>
  </si>
  <si>
    <t xml:space="preserve">В 2021 году из четырех мероприятий, выполнено одно.. Было запланировано в 2021 году приобрести:                      минеральных удобрений - 1500 т., приобретено - 936 тонн;   элитных семян - 60 тонн , приобретено - 110 тонн ;         техники - 1 единицы,      приобретены -  2 единицы: тракторов - 1 ед., зерноуорочных комбайнов -  1 .               На грант "Агростартап" было выдвинуто несколько претендентов, но ни один из них не прошел конкурсный отбор. В мероприятии поддержки и развития кадрового потенциала в АПК, стиимулирование и закрепление молодых специалистов в сельскохозяйственном производстве участвуют четверо молодых специалистов, в 2021 году двое из них получали компенсационную и ежемесячную денежную выплату. </t>
  </si>
  <si>
    <t>В связи с не использованием финансовых вложений на исполнение мероприятий программы, эффективность реализации программы просчитать не предоставляется возможным</t>
  </si>
  <si>
    <t xml:space="preserve">Высокоэффективный уровень реализации программы </t>
  </si>
  <si>
    <t>Повышение эффективности управления муниципальными финансами в Ельниковском муниципальном районе  РМ на период до 2025 года</t>
  </si>
  <si>
    <t>Перевыполнение мероприятий обеспечит создание условий для сохранения историко-культурного наследия и устойчивого развития                                                    культурного потенциала населения Ельниковского муниципального района;                                      поддержка инновационных и творческих                                                    проектов в сфере культуры Ельниковского                                                     муниципального района;
 повышение качества услуг в сфере культуры,                                                    предоставляемыми муниципальными                                                    учреждениями культуры, образовательными                                                    учреждениями дополнительного образования                                                    детей Ельниковского муниципального района;
укрепление и модернизация материально-                                                   технической базы объектов культуры                                                    Ельниковского муниципального района</t>
  </si>
  <si>
    <t>5.Увеличение количества граждан, вовлеченных в культурно-массовые мероприятия (по сравнению с предыдущим гогдом) ед..</t>
  </si>
  <si>
    <t>6.Увеличение численности участников культурно-досуговых мероприятий (по сравнению с предыдущим годом). %</t>
  </si>
  <si>
    <t>7 Количество муниципальных библиотек, ед.</t>
  </si>
  <si>
    <t>8.Увеличение количества посещений библиотек гражданами Ельниковского муниципального района, %</t>
  </si>
  <si>
    <t>9.увеличение доли детей, привлекаемых к участию в творческих мероприятиях, в общем числе детей, %</t>
  </si>
  <si>
    <t>10.увеличение посещаемости музея, %</t>
  </si>
  <si>
    <t>11.Доля публичных библиотек, подключенных к сети «Интернет», в общем количестве библиотек, %</t>
  </si>
  <si>
    <t>12. Количество детей, обучающихся в детской музыкальной школе</t>
  </si>
  <si>
    <t xml:space="preserve">1.Увеличение количества проводимых конкурсов, фестивалей, состязаний для детей и молодёжи, направленных на  творческое, духовно-нравственное, трудовое, физическое развитие, ед. </t>
  </si>
  <si>
    <t xml:space="preserve">2.Увеличение количества проводимых гражданско-патриотических мероприятий, ед. </t>
  </si>
  <si>
    <t>3. Увеличение охват детей и подростков трудом и отдыхом в летний период , %</t>
  </si>
  <si>
    <t>Реализация пограммы удовлетворительная</t>
  </si>
  <si>
    <t xml:space="preserve">1. Капитальный ремонт автомобильной дороги по ул. И. Галянова, в с. Ельники Ельниковского муниципального района Республики Мордовия; 2.Ремонт участка автомобильной дороги по ул. Толстого (от пересечения с ул. Королева до пересечения с ул. Крупской) в с. Ельники Ельниковского муниципального района Республики Мордовия; 3. Изготовление ПСД по объекту: Ремонт участка автомобильной дороги по ул. Парковая (от пересечения  с ул.
Королева до д.№9) и участка автомобильной дороги по  ул. Кирова (отд.№7"б" до д.№35) в с. Ельники Ельниковского муниципального района Республики Мордовия;4.Изготовление ПСД по объекту: Ремонт автомобильной дороги по ул. Демина в с.
Ельники Ельниковского муниципального района Республики Мордовия5.Содержание  автомобильных дорог общего пользования местного значения. </t>
  </si>
  <si>
    <t>Муниципальная программа Ельниковского муниципального района республики Мордовия "Развитие автомобильных дорог на 2015-2025 годы"</t>
  </si>
  <si>
    <t xml:space="preserve">Объемы ввода в эксплуатацию после строительства и реконструкции автомобильных дорог общего пользования местного значения </t>
  </si>
  <si>
    <t xml:space="preserve">Прирост протяженности сети автомобильных дорог общего пользования местного значения с твердым покрытием  в результате строительства новых автомобильных дорог </t>
  </si>
  <si>
    <t>Прирост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показателям, в результате капитального ремонта и ремонта автомобильных дорог</t>
  </si>
  <si>
    <t xml:space="preserve"> Общая протяженность автомобильных дорог общего пользования местного значения, соответствующих нолрмативным требованиям к транспортно-эксплуатационным показателям на 31 декабря отчетного года.</t>
  </si>
  <si>
    <t>1. Снижение количества совершаемых преступлений</t>
  </si>
  <si>
    <t>1.  В рамках реализации подпрограммы «Обеспечение жильем молодых семей»  улучшили свои жилищные условия 1 семья; 2) В рамках реализации мероприятия "Обеспечение жильем отдельных категорий граждан в соответствии с постановлением Правительства Республики Мордовия от 16 января 2008 г.  № 7" улучшили свои жилищные условия 2 человека  из категории граждан дети-сироты и дети, оставшиеся без попечения родителей; 3)В рамка реализации мероприятия "Строительство индивидуальных жилых домов гражданами" построено  14 жилых дома.
«О предоставлении гражданам субсидий на строительство, 
реконструкцию, приобретение жилья, оказание содействия 
в индивидуальном жилищном строительстве 
в Республике Мордовия»</t>
  </si>
  <si>
    <t>Реализация программы высокоэффективная</t>
  </si>
  <si>
    <t>Муниципальная программа Ельниковского района "Жилище" на 2015-2025 годы</t>
  </si>
  <si>
    <t>В 2021 году мероприятия по программе - Замена оконных блоков в Стародевиченской  СОШ не проводилась</t>
  </si>
  <si>
    <t>В 2021 году  выполнены следующие мероприятия по программе:   содержание МКУ "ЕДДС" Ельниковского муниципального района, создание и восполнение  резерва материальных ресурсов для ликвидации возможных чрезвычайных ситуаций</t>
  </si>
  <si>
    <t>Всвязи с неиспользованием  финансовых вложений на исполнение мероприятий программы,  эффективность реализации программы просчинать не представляется возможным</t>
  </si>
  <si>
    <t>1. 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 Республики Мордовия</t>
  </si>
  <si>
    <t>Муниципальная программа "Повышение безопасности дорожного движения в Ельниковском муниципальном районе Республики Мордовия" на 2021-2025 годы</t>
  </si>
  <si>
    <t>В 2021 году   мероприятия по  муниципальной программе   "Повышение безопасности дорожного движения в Ельниковском муниципальном районе на 2021-2025 гг." не проводились.</t>
  </si>
  <si>
    <t>Муниципальная программа Ельниковского муниципального района "Укрепление общественного здоровья" на 2020-2024 годы</t>
  </si>
  <si>
    <t>1.Розничные продажи алкогольной продукции на душу населения (в литрах эталона)</t>
  </si>
  <si>
    <t>2.Смертность мужчин в возрасте 16-59 лет (на 100 тыс. населения)</t>
  </si>
  <si>
    <t>3.Смертность женщин в возрасте 16-54 лет (на 100 тыс. населения)</t>
  </si>
  <si>
    <t>Муниципальная программа "Цифровая трансформация Ельниковского муниципального района Республики Мордовия на 2020-2024 годы"</t>
  </si>
  <si>
    <t>1. Доля расходов на цифровую трансформацию в бюджете, %</t>
  </si>
  <si>
    <t xml:space="preserve">2 Доля домохозяйств,имеющих широкополосный доступ к сети "Интернет", % </t>
  </si>
  <si>
    <t>3 Доля социально-значимых объектов, имеющих возможность подключения к широкополосному доступу к сети "Интернет", %</t>
  </si>
  <si>
    <t>4 Стоимостная доля закупаемого и (или) арендуемого органами местного самоуправления иностранного программного обеспечения, %</t>
  </si>
  <si>
    <t>&lt; 50</t>
  </si>
  <si>
    <t>5. Доля муниципальных образовательных организаций, реализующих образовательные программы общего образования и/или среднегопрофессионального образования, подключенных к сети «Интернет», %</t>
  </si>
  <si>
    <t>6. Доля органов местного самоуправления, подключенных к сети «Интернет», %</t>
  </si>
  <si>
    <t>7. Доля информационных систем и ресурсов органов местного самоуправления Республики Мордовия, перенесенных в государственную единую облачную платформу, %</t>
  </si>
  <si>
    <r>
      <t xml:space="preserve">8. Доля взаимодействий граждан и коммерческих организаций с </t>
    </r>
    <r>
      <rPr>
        <sz val="11"/>
        <color rgb="FF000000"/>
        <rFont val="Times New Roman"/>
        <family val="1"/>
        <charset val="204"/>
      </rPr>
      <t>органами местного самоуправления и бюджетными учреждениями, осуществляемых в цифровом виде, %</t>
    </r>
  </si>
  <si>
    <t>9. Уровень удовлетворенности граждан качеством предоставления муниципальных услуг, %</t>
  </si>
  <si>
    <r>
      <t xml:space="preserve">10. Доля внутриведомственного и межведомственного юридически значимого </t>
    </r>
    <r>
      <rPr>
        <sz val="11"/>
        <color rgb="FF000000"/>
        <rFont val="Times New Roman"/>
        <family val="1"/>
        <charset val="204"/>
      </rPr>
      <t>электронного документооборота муниципальных органов и муниципальных учреждений с долей государственного участия более 50 %, с применением электронной подписи, %</t>
    </r>
  </si>
  <si>
    <t>11. Доля органов местного самоуправления, оснащённых типовым автоматизированным рабочим местом, %</t>
  </si>
  <si>
    <t>12. Количество муниципальных услуг (электронных сервисов), оказываемых с использованием приложений РСО ЕСЭК, нарастающим итогом, ед.</t>
  </si>
  <si>
    <t>13. Количество сотрудников органов местного самоуправления, прошедших переобучение по компетенциям цифровой экономики в рамках дополнительного образования, чел в год3</t>
  </si>
  <si>
    <t>14. Доля населения, обладающего ключевыми компетенциями цифровой экономики, %</t>
  </si>
  <si>
    <t>15. Доля органов местного самоуправления, в штате которых имеются специалисты по защите информации, имеющие соответствующую квалификацию, %</t>
  </si>
  <si>
    <t>16. Количество специалистов по технической защите информации органов местного самоуправления, прошедших повышение квалификации, чел.</t>
  </si>
  <si>
    <t>17. Доля, органов местного самоуправления и муниципальных организаций в которых внедрены нормативно- правовые документы, регламентирующие порядок создания  и функционирования системы информационной безопасности, %</t>
  </si>
  <si>
    <t>Муниципальная программа Ельниковского муниципального района "Комплексное развитие сельских территорий"</t>
  </si>
  <si>
    <t>1. Ввод жилых помещений (жилых домов) для граждан, проживающих на сельских территориях</t>
  </si>
  <si>
    <t>2. Ввод жилых помещений (жилых домов), предоставляемых на условиях найма гражданам, проживающим на сельских территориях</t>
  </si>
  <si>
    <t>3.Количество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</t>
  </si>
  <si>
    <t>4.Количество общественно-значимых проектов по благоустройству территорий</t>
  </si>
  <si>
    <t>5.Ввод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</t>
  </si>
  <si>
    <t>Муниципальная программа Ельниковского района "Охрана окружающей среды и повышение экологической безопасности"</t>
  </si>
  <si>
    <t>1. Количество  проводимых экологических мероприятий, направленных на повышение уровня экологической культуры, воспитание и просвещение населения республики, бережное отношение к природе родного края</t>
  </si>
  <si>
    <t>2. Количество обустроенных мест (площадок) накопления твердых коммунальных отходов в соответствии с нормативными требованиями от общего числа мест (площадок) накопления твердых коммунальных отходов</t>
  </si>
  <si>
    <t>3. Колисство обустроенных мест (площадок) накопления твердых коммунальных отходов в соответствии с норативными требованиями</t>
  </si>
  <si>
    <t>В 2021 году   мероприятия по  Муниципальной программе   выполнены на 90 %.</t>
  </si>
  <si>
    <t>В связи с не  использования финансовых вложений на исполнение мероприятий программы,  эффективность реализации программы просчинать не представляется возможным</t>
  </si>
  <si>
    <t xml:space="preserve">В 2021 году   мероприятия по  муниципальной программе   Ельниковского района "Охрана окружающей среды и повышение экологической безопасности" выполнены на 66,7 % </t>
  </si>
  <si>
    <t xml:space="preserve">Реализация мероприятий обеспечит повышение уровня общественной безопасности, общественного порядка, борьбы с преступностью, вснижение.уровня криминализации экономики, оздоровление обстановки на улицах и в других общественных местах, привлечение государственных институтов и общественных организаций тк решению проблем с преступностью .   В целях обеспечения санитарно-эпидемиологического благополучия населения на территории Российской Федерации в связи с распространением коронавирусной инфекции (COVID-19) выполнение 8 меропритияй программы предоставилось невозможным </t>
  </si>
  <si>
    <t>В связи с не использованием финансовых вложений на исполнение мероприятий программы эффективность реализации программы просчитать не предоставляется возможным</t>
  </si>
  <si>
    <t>6.Количество инициативных проектов комплексного развития сельских территорий</t>
  </si>
  <si>
    <t>7.Численность работников,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</si>
  <si>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8.Численность студентов,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</si>
  <si>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 xml:space="preserve">неэффективный уровень реализации программы </t>
  </si>
  <si>
    <t xml:space="preserve">1. В рамках реализации мероприятия «Благоустройство сельских территорий» произведены раболты по объекту: «Обустройство спортивной площадки в с. Ельники Ельниковского муниципального района Республики Мордовия» </t>
  </si>
  <si>
    <t>Районная программа «Гармонизация межнациональных и межконфессиональных отношений в Ельниковском муниципальном районе Республики Мордовия на период до  2024 года»</t>
  </si>
  <si>
    <t>&lt;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</si>
</sst>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0_р_._-;\-* #,##0.00_р_._-;_-* &quot;-&quot;?_р_._-;_-@_-"/>
    <numFmt numFmtId="170" formatCode="_-* #,##0.0\ _₽_-;\-* #,##0.0\ _₽_-;_-* &quot;-&quot;?\ _₽_-;_-@_-"/>
    <numFmt numFmtId="171" formatCode="#,##0.0_ ;[Red]\-#,##0.0\ "/>
    <numFmt numFmtId="172" formatCode="_-* #,##0.0_р_._-;\-* #,##0.0_р_._-;_-* \-?_р_.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Calibri"/>
      <family val="2"/>
      <scheme val="minor"/>
    </font>
    <font>
      <sz val="16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97">
    <xf numFmtId="0" fontId="0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48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34">
    <xf numFmtId="0" fontId="0" fillId="0" borderId="0" xfId="0"/>
    <xf numFmtId="0" fontId="21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5" fontId="4" fillId="4" borderId="2" xfId="106" applyNumberFormat="1" applyFont="1" applyFill="1" applyBorder="1" applyAlignment="1">
      <alignment horizontal="center" vertical="center"/>
    </xf>
    <xf numFmtId="166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165" fontId="3" fillId="0" borderId="2" xfId="106" applyNumberFormat="1" applyFont="1" applyBorder="1" applyAlignment="1">
      <alignment horizontal="center" vertical="center" wrapText="1"/>
    </xf>
    <xf numFmtId="166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5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168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2" applyFont="1"/>
    <xf numFmtId="0" fontId="17" fillId="0" borderId="0" xfId="2" applyFont="1"/>
    <xf numFmtId="168" fontId="17" fillId="0" borderId="0" xfId="2" applyNumberFormat="1" applyFont="1"/>
    <xf numFmtId="0" fontId="2" fillId="2" borderId="5" xfId="57" applyFont="1" applyFill="1" applyBorder="1" applyAlignment="1">
      <alignment horizontal="center" vertical="center" wrapText="1"/>
    </xf>
    <xf numFmtId="0" fontId="2" fillId="2" borderId="0" xfId="57" applyFont="1" applyFill="1" applyBorder="1" applyAlignment="1">
      <alignment horizontal="center" vertical="center" wrapText="1"/>
    </xf>
    <xf numFmtId="0" fontId="17" fillId="0" borderId="0" xfId="2" applyFont="1" applyBorder="1"/>
    <xf numFmtId="0" fontId="18" fillId="0" borderId="0" xfId="2" applyFont="1" applyBorder="1"/>
    <xf numFmtId="0" fontId="2" fillId="0" borderId="0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3" fillId="0" borderId="2" xfId="57" applyFont="1" applyFill="1" applyBorder="1" applyAlignment="1">
      <alignment horizontal="center" vertical="center" wrapText="1"/>
    </xf>
    <xf numFmtId="0" fontId="11" fillId="0" borderId="2" xfId="57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2" fillId="0" borderId="1" xfId="57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vertical="center" wrapText="1"/>
    </xf>
    <xf numFmtId="0" fontId="2" fillId="0" borderId="17" xfId="57" applyFont="1" applyFill="1" applyBorder="1" applyAlignment="1">
      <alignment horizontal="center" vertical="center" wrapText="1"/>
    </xf>
    <xf numFmtId="0" fontId="2" fillId="0" borderId="10" xfId="57" applyFont="1" applyFill="1" applyBorder="1" applyAlignment="1">
      <alignment horizontal="center" vertical="center" wrapText="1"/>
    </xf>
    <xf numFmtId="0" fontId="2" fillId="0" borderId="21" xfId="57" applyFont="1" applyFill="1" applyBorder="1" applyAlignment="1">
      <alignment horizontal="center" vertical="center" wrapText="1"/>
    </xf>
    <xf numFmtId="0" fontId="11" fillId="5" borderId="27" xfId="2" applyFont="1" applyFill="1" applyBorder="1" applyAlignment="1">
      <alignment vertical="center" wrapText="1"/>
    </xf>
    <xf numFmtId="168" fontId="2" fillId="5" borderId="2" xfId="2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vertical="center"/>
    </xf>
    <xf numFmtId="0" fontId="3" fillId="5" borderId="2" xfId="2" applyFont="1" applyFill="1" applyBorder="1" applyAlignment="1">
      <alignment horizontal="center" vertical="center" wrapText="1"/>
    </xf>
    <xf numFmtId="0" fontId="4" fillId="5" borderId="27" xfId="106" applyNumberFormat="1" applyFont="1" applyFill="1" applyBorder="1" applyAlignment="1">
      <alignment vertical="top" wrapText="1"/>
    </xf>
    <xf numFmtId="0" fontId="3" fillId="5" borderId="27" xfId="2" applyFont="1" applyFill="1" applyBorder="1" applyAlignment="1">
      <alignment horizontal="center" vertical="center" wrapText="1"/>
    </xf>
    <xf numFmtId="166" fontId="3" fillId="5" borderId="25" xfId="2" applyNumberFormat="1" applyFont="1" applyFill="1" applyBorder="1" applyAlignment="1">
      <alignment horizontal="center" vertical="center" wrapText="1"/>
    </xf>
    <xf numFmtId="168" fontId="4" fillId="5" borderId="2" xfId="106" applyNumberFormat="1" applyFont="1" applyFill="1" applyBorder="1" applyAlignment="1">
      <alignment horizontal="center" vertical="center" wrapText="1"/>
    </xf>
    <xf numFmtId="0" fontId="22" fillId="5" borderId="27" xfId="0" applyFont="1" applyFill="1" applyBorder="1" applyAlignment="1">
      <alignment vertical="center" wrapText="1"/>
    </xf>
    <xf numFmtId="0" fontId="23" fillId="5" borderId="2" xfId="0" applyFont="1" applyFill="1" applyBorder="1" applyAlignment="1">
      <alignment vertical="center" wrapText="1"/>
    </xf>
    <xf numFmtId="0" fontId="11" fillId="5" borderId="2" xfId="2" applyFont="1" applyFill="1" applyBorder="1" applyAlignment="1">
      <alignment vertical="center" wrapText="1"/>
    </xf>
    <xf numFmtId="3" fontId="22" fillId="5" borderId="2" xfId="0" applyNumberFormat="1" applyFont="1" applyFill="1" applyBorder="1" applyAlignment="1">
      <alignment vertical="center" wrapText="1"/>
    </xf>
    <xf numFmtId="166" fontId="4" fillId="5" borderId="27" xfId="106" applyNumberFormat="1" applyFont="1" applyFill="1" applyBorder="1" applyAlignment="1">
      <alignment vertical="top" wrapText="1"/>
    </xf>
    <xf numFmtId="0" fontId="4" fillId="5" borderId="30" xfId="2" applyFont="1" applyFill="1" applyBorder="1" applyAlignment="1">
      <alignment horizontal="center" vertical="center" textRotation="90" wrapText="1"/>
    </xf>
    <xf numFmtId="169" fontId="4" fillId="5" borderId="27" xfId="106" applyNumberFormat="1" applyFont="1" applyFill="1" applyBorder="1" applyAlignment="1">
      <alignment horizontal="center" vertical="center" wrapText="1"/>
    </xf>
    <xf numFmtId="168" fontId="4" fillId="5" borderId="27" xfId="106" applyNumberFormat="1" applyFont="1" applyFill="1" applyBorder="1" applyAlignment="1">
      <alignment horizontal="center" vertical="center" wrapText="1"/>
    </xf>
    <xf numFmtId="166" fontId="4" fillId="5" borderId="28" xfId="106" applyNumberFormat="1" applyFont="1" applyFill="1" applyBorder="1" applyAlignment="1">
      <alignment horizontal="center" vertical="center" wrapText="1"/>
    </xf>
    <xf numFmtId="166" fontId="18" fillId="5" borderId="27" xfId="2" applyNumberFormat="1" applyFont="1" applyFill="1" applyBorder="1" applyAlignment="1">
      <alignment vertical="center"/>
    </xf>
    <xf numFmtId="16" fontId="3" fillId="5" borderId="5" xfId="2" applyNumberFormat="1" applyFont="1" applyFill="1" applyBorder="1" applyAlignment="1">
      <alignment horizontal="center" vertical="center" textRotation="90" wrapText="1"/>
    </xf>
    <xf numFmtId="169" fontId="2" fillId="5" borderId="2" xfId="2" applyNumberFormat="1" applyFont="1" applyFill="1" applyBorder="1" applyAlignment="1">
      <alignment horizontal="center" vertical="center" wrapText="1"/>
    </xf>
    <xf numFmtId="0" fontId="4" fillId="5" borderId="32" xfId="106" applyNumberFormat="1" applyFont="1" applyFill="1" applyBorder="1" applyAlignment="1">
      <alignment horizontal="center" vertical="center" wrapText="1"/>
    </xf>
    <xf numFmtId="166" fontId="18" fillId="5" borderId="2" xfId="2" applyNumberFormat="1" applyFont="1" applyFill="1" applyBorder="1" applyAlignment="1">
      <alignment vertical="center"/>
    </xf>
    <xf numFmtId="169" fontId="11" fillId="5" borderId="2" xfId="2" applyNumberFormat="1" applyFont="1" applyFill="1" applyBorder="1" applyAlignment="1">
      <alignment horizontal="center" vertical="center" wrapText="1"/>
    </xf>
    <xf numFmtId="168" fontId="11" fillId="5" borderId="2" xfId="2" applyNumberFormat="1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textRotation="90" wrapText="1"/>
    </xf>
    <xf numFmtId="0" fontId="0" fillId="5" borderId="8" xfId="0" applyFill="1" applyBorder="1"/>
    <xf numFmtId="0" fontId="0" fillId="5" borderId="9" xfId="0" applyFill="1" applyBorder="1"/>
    <xf numFmtId="0" fontId="0" fillId="5" borderId="11" xfId="0" applyFill="1" applyBorder="1"/>
    <xf numFmtId="0" fontId="0" fillId="5" borderId="0" xfId="0" applyFill="1" applyBorder="1"/>
    <xf numFmtId="0" fontId="23" fillId="5" borderId="8" xfId="0" applyFont="1" applyFill="1" applyBorder="1" applyAlignment="1">
      <alignment vertical="center" wrapText="1"/>
    </xf>
    <xf numFmtId="0" fontId="22" fillId="5" borderId="9" xfId="0" applyFont="1" applyFill="1" applyBorder="1" applyAlignment="1">
      <alignment vertical="center" wrapText="1"/>
    </xf>
    <xf numFmtId="0" fontId="0" fillId="5" borderId="10" xfId="0" applyFill="1" applyBorder="1" applyAlignment="1">
      <alignment vertical="center"/>
    </xf>
    <xf numFmtId="166" fontId="18" fillId="5" borderId="10" xfId="2" applyNumberFormat="1" applyFont="1" applyFill="1" applyBorder="1" applyAlignment="1">
      <alignment vertic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22" fillId="5" borderId="37" xfId="0" applyFont="1" applyFill="1" applyBorder="1" applyAlignment="1">
      <alignment wrapText="1"/>
    </xf>
    <xf numFmtId="0" fontId="3" fillId="5" borderId="39" xfId="2" applyFont="1" applyFill="1" applyBorder="1" applyAlignment="1">
      <alignment horizontal="center" vertical="center" wrapText="1"/>
    </xf>
    <xf numFmtId="0" fontId="2" fillId="5" borderId="37" xfId="2" applyFont="1" applyFill="1" applyBorder="1" applyAlignment="1">
      <alignment horizontal="center" vertical="center" wrapText="1"/>
    </xf>
    <xf numFmtId="166" fontId="18" fillId="5" borderId="37" xfId="2" applyNumberFormat="1" applyFont="1" applyFill="1" applyBorder="1" applyAlignment="1">
      <alignment horizontal="center" vertical="center"/>
    </xf>
    <xf numFmtId="166" fontId="18" fillId="5" borderId="37" xfId="2" applyNumberFormat="1" applyFont="1" applyFill="1" applyBorder="1" applyAlignment="1">
      <alignment horizontal="center" vertical="top"/>
    </xf>
    <xf numFmtId="0" fontId="2" fillId="5" borderId="2" xfId="2" applyNumberFormat="1" applyFont="1" applyFill="1" applyBorder="1" applyAlignment="1">
      <alignment horizontal="left" vertical="top" wrapText="1"/>
    </xf>
    <xf numFmtId="0" fontId="2" fillId="5" borderId="2" xfId="2" applyFont="1" applyFill="1" applyBorder="1" applyAlignment="1">
      <alignment horizontal="center" vertical="center" wrapText="1"/>
    </xf>
    <xf numFmtId="166" fontId="18" fillId="5" borderId="2" xfId="2" applyNumberFormat="1" applyFont="1" applyFill="1" applyBorder="1" applyAlignment="1">
      <alignment horizontal="center" vertical="center"/>
    </xf>
    <xf numFmtId="0" fontId="18" fillId="5" borderId="3" xfId="2" applyFont="1" applyFill="1" applyBorder="1" applyAlignment="1">
      <alignment horizontal="center" vertical="top"/>
    </xf>
    <xf numFmtId="0" fontId="3" fillId="5" borderId="10" xfId="2" applyFont="1" applyFill="1" applyBorder="1" applyAlignment="1">
      <alignment horizontal="center" vertical="center" textRotation="90" wrapText="1"/>
    </xf>
    <xf numFmtId="168" fontId="11" fillId="5" borderId="1" xfId="2" applyNumberFormat="1" applyFont="1" applyFill="1" applyBorder="1" applyAlignment="1">
      <alignment horizontal="center" vertical="center" wrapText="1"/>
    </xf>
    <xf numFmtId="168" fontId="4" fillId="5" borderId="1" xfId="106" applyNumberFormat="1" applyFont="1" applyFill="1" applyBorder="1" applyAlignment="1">
      <alignment horizontal="center" vertical="center" wrapText="1"/>
    </xf>
    <xf numFmtId="0" fontId="4" fillId="5" borderId="8" xfId="106" applyNumberFormat="1" applyFont="1" applyFill="1" applyBorder="1" applyAlignment="1">
      <alignment horizontal="center" vertical="center" wrapText="1"/>
    </xf>
    <xf numFmtId="0" fontId="3" fillId="5" borderId="8" xfId="2" applyFont="1" applyFill="1" applyBorder="1" applyAlignment="1">
      <alignment horizontal="center" vertical="center" textRotation="90" wrapText="1"/>
    </xf>
    <xf numFmtId="168" fontId="11" fillId="5" borderId="9" xfId="2" applyNumberFormat="1" applyFont="1" applyFill="1" applyBorder="1" applyAlignment="1">
      <alignment horizontal="center" vertical="center" wrapText="1"/>
    </xf>
    <xf numFmtId="168" fontId="4" fillId="5" borderId="9" xfId="106" applyNumberFormat="1" applyFont="1" applyFill="1" applyBorder="1" applyAlignment="1">
      <alignment horizontal="center" vertical="center" wrapText="1"/>
    </xf>
    <xf numFmtId="0" fontId="4" fillId="5" borderId="10" xfId="106" applyNumberFormat="1" applyFont="1" applyFill="1" applyBorder="1" applyAlignment="1">
      <alignment horizontal="center" vertical="center" wrapText="1"/>
    </xf>
    <xf numFmtId="0" fontId="29" fillId="5" borderId="2" xfId="0" applyFont="1" applyFill="1" applyBorder="1" applyAlignment="1">
      <alignment horizontal="center" vertical="center"/>
    </xf>
    <xf numFmtId="0" fontId="3" fillId="5" borderId="11" xfId="2" applyFont="1" applyFill="1" applyBorder="1" applyAlignment="1">
      <alignment horizontal="center" vertical="center" textRotation="90" wrapText="1"/>
    </xf>
    <xf numFmtId="168" fontId="11" fillId="5" borderId="0" xfId="2" applyNumberFormat="1" applyFont="1" applyFill="1" applyBorder="1" applyAlignment="1">
      <alignment horizontal="center" vertical="center" wrapText="1"/>
    </xf>
    <xf numFmtId="168" fontId="4" fillId="5" borderId="0" xfId="106" applyNumberFormat="1" applyFont="1" applyFill="1" applyBorder="1" applyAlignment="1">
      <alignment horizontal="center" vertical="center" wrapText="1"/>
    </xf>
    <xf numFmtId="0" fontId="4" fillId="5" borderId="12" xfId="106" applyNumberFormat="1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wrapText="1"/>
    </xf>
    <xf numFmtId="0" fontId="22" fillId="5" borderId="2" xfId="0" applyNumberFormat="1" applyFont="1" applyFill="1" applyBorder="1" applyAlignment="1">
      <alignment wrapText="1"/>
    </xf>
    <xf numFmtId="16" fontId="22" fillId="5" borderId="2" xfId="0" applyNumberFormat="1" applyFont="1" applyFill="1" applyBorder="1" applyAlignment="1">
      <alignment horizontal="left" wrapText="1"/>
    </xf>
    <xf numFmtId="0" fontId="18" fillId="5" borderId="11" xfId="2" applyFont="1" applyFill="1" applyBorder="1" applyAlignment="1">
      <alignment horizontal="center" vertical="top"/>
    </xf>
    <xf numFmtId="0" fontId="2" fillId="5" borderId="16" xfId="2" applyFont="1" applyFill="1" applyBorder="1" applyAlignment="1">
      <alignment horizontal="left" vertical="top" wrapText="1"/>
    </xf>
    <xf numFmtId="0" fontId="22" fillId="5" borderId="2" xfId="0" applyFont="1" applyFill="1" applyBorder="1" applyAlignment="1">
      <alignment vertical="top" wrapText="1"/>
    </xf>
    <xf numFmtId="0" fontId="22" fillId="5" borderId="2" xfId="0" applyFont="1" applyFill="1" applyBorder="1" applyAlignment="1">
      <alignment horizontal="left" vertical="top" wrapText="1"/>
    </xf>
    <xf numFmtId="0" fontId="18" fillId="5" borderId="20" xfId="2" applyFont="1" applyFill="1" applyBorder="1" applyAlignment="1">
      <alignment horizontal="center" vertical="top"/>
    </xf>
    <xf numFmtId="0" fontId="2" fillId="5" borderId="22" xfId="2" applyFont="1" applyFill="1" applyBorder="1" applyAlignment="1">
      <alignment horizontal="left" vertical="top" wrapText="1"/>
    </xf>
    <xf numFmtId="0" fontId="30" fillId="5" borderId="27" xfId="106" applyNumberFormat="1" applyFont="1" applyFill="1" applyBorder="1" applyAlignment="1">
      <alignment horizontal="left" vertical="top" wrapText="1"/>
    </xf>
    <xf numFmtId="0" fontId="4" fillId="5" borderId="28" xfId="106" applyNumberFormat="1" applyFont="1" applyFill="1" applyBorder="1" applyAlignment="1">
      <alignment horizontal="center" vertical="center" wrapText="1"/>
    </xf>
    <xf numFmtId="0" fontId="3" fillId="5" borderId="27" xfId="106" applyNumberFormat="1" applyFont="1" applyFill="1" applyBorder="1" applyAlignment="1">
      <alignment horizontal="left" vertical="top" wrapText="1"/>
    </xf>
    <xf numFmtId="0" fontId="3" fillId="5" borderId="27" xfId="2" applyFont="1" applyFill="1" applyBorder="1" applyAlignment="1">
      <alignment vertical="center" wrapText="1"/>
    </xf>
    <xf numFmtId="0" fontId="2" fillId="5" borderId="27" xfId="2" applyFont="1" applyFill="1" applyBorder="1" applyAlignment="1">
      <alignment vertical="center" wrapText="1"/>
    </xf>
    <xf numFmtId="0" fontId="3" fillId="5" borderId="2" xfId="2" applyFont="1" applyFill="1" applyBorder="1" applyAlignment="1">
      <alignment horizontal="right" vertical="center" wrapText="1"/>
    </xf>
    <xf numFmtId="0" fontId="2" fillId="5" borderId="2" xfId="2" applyFont="1" applyFill="1" applyBorder="1" applyAlignment="1">
      <alignment vertical="center" wrapText="1"/>
    </xf>
    <xf numFmtId="0" fontId="3" fillId="5" borderId="2" xfId="2" applyFont="1" applyFill="1" applyBorder="1" applyAlignment="1">
      <alignment vertical="center" wrapText="1"/>
    </xf>
    <xf numFmtId="0" fontId="4" fillId="5" borderId="2" xfId="106" applyNumberFormat="1" applyFont="1" applyFill="1" applyBorder="1" applyAlignment="1">
      <alignment horizontal="center" vertical="center" wrapText="1"/>
    </xf>
    <xf numFmtId="0" fontId="2" fillId="5" borderId="9" xfId="2" applyNumberFormat="1" applyFont="1" applyFill="1" applyBorder="1" applyAlignment="1">
      <alignment horizontal="left" vertical="top" wrapText="1"/>
    </xf>
    <xf numFmtId="0" fontId="0" fillId="5" borderId="10" xfId="0" applyFill="1" applyBorder="1"/>
    <xf numFmtId="0" fontId="0" fillId="5" borderId="2" xfId="0" applyFill="1" applyBorder="1"/>
    <xf numFmtId="0" fontId="3" fillId="5" borderId="37" xfId="106" applyNumberFormat="1" applyFont="1" applyFill="1" applyBorder="1" applyAlignment="1">
      <alignment horizontal="left" vertical="top" wrapText="1"/>
    </xf>
    <xf numFmtId="168" fontId="4" fillId="5" borderId="4" xfId="106" applyNumberFormat="1" applyFont="1" applyFill="1" applyBorder="1" applyAlignment="1">
      <alignment horizontal="center" vertical="center" wrapText="1"/>
    </xf>
    <xf numFmtId="166" fontId="4" fillId="5" borderId="46" xfId="106" applyNumberFormat="1" applyFont="1" applyFill="1" applyBorder="1" applyAlignment="1">
      <alignment horizontal="center" vertical="center" wrapText="1"/>
    </xf>
    <xf numFmtId="166" fontId="18" fillId="5" borderId="27" xfId="2" applyNumberFormat="1" applyFont="1" applyFill="1" applyBorder="1" applyAlignment="1">
      <alignment horizontal="center" vertical="center"/>
    </xf>
    <xf numFmtId="0" fontId="2" fillId="5" borderId="34" xfId="2" applyFont="1" applyFill="1" applyBorder="1" applyAlignment="1">
      <alignment horizontal="left" vertical="top" wrapText="1"/>
    </xf>
    <xf numFmtId="0" fontId="27" fillId="5" borderId="32" xfId="0" applyFont="1" applyFill="1" applyBorder="1" applyAlignment="1">
      <alignment horizontal="justify" vertical="top" wrapText="1"/>
    </xf>
    <xf numFmtId="0" fontId="12" fillId="5" borderId="1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27" fillId="5" borderId="2" xfId="0" applyFont="1" applyFill="1" applyBorder="1" applyAlignment="1">
      <alignment vertical="top" wrapText="1"/>
    </xf>
    <xf numFmtId="0" fontId="12" fillId="5" borderId="2" xfId="0" applyFont="1" applyFill="1" applyBorder="1" applyAlignment="1">
      <alignment vertical="center" wrapText="1"/>
    </xf>
    <xf numFmtId="0" fontId="18" fillId="5" borderId="2" xfId="2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vertical="center" wrapText="1"/>
    </xf>
    <xf numFmtId="0" fontId="22" fillId="5" borderId="2" xfId="0" applyFont="1" applyFill="1" applyBorder="1"/>
    <xf numFmtId="0" fontId="27" fillId="5" borderId="2" xfId="2" applyNumberFormat="1" applyFont="1" applyFill="1" applyBorder="1" applyAlignment="1">
      <alignment horizontal="left" vertical="top" wrapText="1"/>
    </xf>
    <xf numFmtId="0" fontId="28" fillId="5" borderId="4" xfId="2" applyFont="1" applyFill="1" applyBorder="1" applyAlignment="1">
      <alignment vertical="center" wrapText="1"/>
    </xf>
    <xf numFmtId="0" fontId="12" fillId="5" borderId="2" xfId="2" applyFont="1" applyFill="1" applyBorder="1" applyAlignment="1">
      <alignment vertical="center" wrapText="1"/>
    </xf>
    <xf numFmtId="0" fontId="28" fillId="5" borderId="2" xfId="2" applyFont="1" applyFill="1" applyBorder="1" applyAlignment="1">
      <alignment vertical="center" wrapText="1"/>
    </xf>
    <xf numFmtId="0" fontId="27" fillId="5" borderId="2" xfId="0" applyFont="1" applyFill="1" applyBorder="1" applyAlignment="1">
      <alignment wrapText="1"/>
    </xf>
    <xf numFmtId="49" fontId="28" fillId="5" borderId="2" xfId="2" applyNumberFormat="1" applyFont="1" applyFill="1" applyBorder="1" applyAlignment="1">
      <alignment vertical="center" wrapText="1"/>
    </xf>
    <xf numFmtId="166" fontId="18" fillId="5" borderId="2" xfId="2" applyNumberFormat="1" applyFont="1" applyFill="1" applyBorder="1"/>
    <xf numFmtId="0" fontId="0" fillId="5" borderId="12" xfId="0" applyFill="1" applyBorder="1"/>
    <xf numFmtId="0" fontId="2" fillId="5" borderId="27" xfId="2" applyFont="1" applyFill="1" applyBorder="1" applyAlignment="1">
      <alignment horizontal="center" vertical="center" wrapText="1"/>
    </xf>
    <xf numFmtId="1" fontId="4" fillId="5" borderId="32" xfId="106" applyNumberFormat="1" applyFont="1" applyFill="1" applyBorder="1" applyAlignment="1">
      <alignment horizontal="center" vertical="center" wrapText="1"/>
    </xf>
    <xf numFmtId="166" fontId="4" fillId="5" borderId="32" xfId="106" applyNumberFormat="1" applyFont="1" applyFill="1" applyBorder="1" applyAlignment="1">
      <alignment horizontal="center" vertical="center" wrapText="1"/>
    </xf>
    <xf numFmtId="0" fontId="2" fillId="5" borderId="5" xfId="2" applyNumberFormat="1" applyFont="1" applyFill="1" applyBorder="1" applyAlignment="1">
      <alignment horizontal="left" vertical="top" wrapText="1"/>
    </xf>
    <xf numFmtId="0" fontId="0" fillId="5" borderId="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66" fontId="18" fillId="5" borderId="10" xfId="2" applyNumberFormat="1" applyFont="1" applyFill="1" applyBorder="1" applyAlignment="1">
      <alignment horizontal="center" vertical="center"/>
    </xf>
    <xf numFmtId="0" fontId="3" fillId="5" borderId="27" xfId="106" applyNumberFormat="1" applyFont="1" applyFill="1" applyBorder="1" applyAlignment="1">
      <alignment horizontal="center" vertical="top" wrapText="1"/>
    </xf>
    <xf numFmtId="0" fontId="3" fillId="5" borderId="27" xfId="2" applyFont="1" applyFill="1" applyBorder="1" applyAlignment="1">
      <alignment horizontal="center" vertical="center" textRotation="90" wrapText="1"/>
    </xf>
    <xf numFmtId="168" fontId="11" fillId="5" borderId="27" xfId="2" applyNumberFormat="1" applyFont="1" applyFill="1" applyBorder="1" applyAlignment="1">
      <alignment horizontal="center" vertical="center" wrapText="1"/>
    </xf>
    <xf numFmtId="171" fontId="4" fillId="5" borderId="27" xfId="106" applyNumberFormat="1" applyFont="1" applyFill="1" applyBorder="1" applyAlignment="1">
      <alignment horizontal="center" vertical="center" wrapText="1"/>
    </xf>
    <xf numFmtId="0" fontId="2" fillId="5" borderId="27" xfId="2" applyNumberFormat="1" applyFont="1" applyFill="1" applyBorder="1" applyAlignment="1">
      <alignment horizontal="left" vertical="top" wrapText="1"/>
    </xf>
    <xf numFmtId="0" fontId="3" fillId="5" borderId="30" xfId="2" applyFont="1" applyFill="1" applyBorder="1" applyAlignment="1">
      <alignment vertical="center" wrapText="1"/>
    </xf>
    <xf numFmtId="0" fontId="18" fillId="5" borderId="27" xfId="2" applyFont="1" applyFill="1" applyBorder="1"/>
    <xf numFmtId="0" fontId="3" fillId="5" borderId="2" xfId="2" applyFont="1" applyFill="1" applyBorder="1" applyAlignment="1">
      <alignment horizontal="center" vertical="center" textRotation="90" wrapText="1"/>
    </xf>
    <xf numFmtId="0" fontId="11" fillId="5" borderId="4" xfId="2" applyNumberFormat="1" applyFont="1" applyFill="1" applyBorder="1" applyAlignment="1">
      <alignment horizontal="left" vertical="top" wrapText="1"/>
    </xf>
    <xf numFmtId="0" fontId="3" fillId="5" borderId="35" xfId="2" applyFont="1" applyFill="1" applyBorder="1" applyAlignment="1">
      <alignment vertical="center" wrapText="1"/>
    </xf>
    <xf numFmtId="0" fontId="11" fillId="5" borderId="4" xfId="2" applyFont="1" applyFill="1" applyBorder="1" applyAlignment="1">
      <alignment vertical="center" wrapText="1"/>
    </xf>
    <xf numFmtId="166" fontId="18" fillId="5" borderId="4" xfId="2" applyNumberFormat="1" applyFont="1" applyFill="1" applyBorder="1" applyAlignment="1">
      <alignment horizontal="center" vertical="center"/>
    </xf>
    <xf numFmtId="0" fontId="2" fillId="5" borderId="4" xfId="2" applyNumberFormat="1" applyFont="1" applyFill="1" applyBorder="1" applyAlignment="1">
      <alignment horizontal="left" vertical="top" wrapText="1"/>
    </xf>
    <xf numFmtId="0" fontId="3" fillId="5" borderId="0" xfId="2" applyFont="1" applyFill="1" applyBorder="1" applyAlignment="1">
      <alignment horizontal="center" vertical="center" textRotation="90" wrapText="1"/>
    </xf>
    <xf numFmtId="0" fontId="4" fillId="5" borderId="0" xfId="106" applyNumberFormat="1" applyFont="1" applyFill="1" applyBorder="1" applyAlignment="1">
      <alignment horizontal="center" vertical="center" wrapText="1"/>
    </xf>
    <xf numFmtId="0" fontId="3" fillId="5" borderId="14" xfId="2" applyFont="1" applyFill="1" applyBorder="1" applyAlignment="1">
      <alignment horizontal="center" vertical="center" textRotation="90" wrapText="1"/>
    </xf>
    <xf numFmtId="168" fontId="11" fillId="5" borderId="14" xfId="2" applyNumberFormat="1" applyFont="1" applyFill="1" applyBorder="1" applyAlignment="1">
      <alignment horizontal="center" vertical="center" wrapText="1"/>
    </xf>
    <xf numFmtId="168" fontId="4" fillId="5" borderId="14" xfId="106" applyNumberFormat="1" applyFont="1" applyFill="1" applyBorder="1" applyAlignment="1">
      <alignment horizontal="center" vertical="center" wrapText="1"/>
    </xf>
    <xf numFmtId="0" fontId="4" fillId="5" borderId="14" xfId="106" applyNumberFormat="1" applyFont="1" applyFill="1" applyBorder="1" applyAlignment="1">
      <alignment horizontal="center" vertical="center" wrapText="1"/>
    </xf>
    <xf numFmtId="0" fontId="11" fillId="5" borderId="20" xfId="2" applyNumberFormat="1" applyFont="1" applyFill="1" applyBorder="1" applyAlignment="1">
      <alignment horizontal="left" vertical="top" wrapText="1"/>
    </xf>
    <xf numFmtId="0" fontId="3" fillId="5" borderId="15" xfId="2" applyFont="1" applyFill="1" applyBorder="1" applyAlignment="1">
      <alignment vertical="center" wrapText="1"/>
    </xf>
    <xf numFmtId="0" fontId="11" fillId="5" borderId="20" xfId="2" applyFont="1" applyFill="1" applyBorder="1" applyAlignment="1">
      <alignment vertical="center" wrapText="1"/>
    </xf>
    <xf numFmtId="166" fontId="18" fillId="5" borderId="20" xfId="2" applyNumberFormat="1" applyFont="1" applyFill="1" applyBorder="1" applyAlignment="1">
      <alignment horizontal="center" vertical="center"/>
    </xf>
    <xf numFmtId="4" fontId="4" fillId="5" borderId="30" xfId="2" applyNumberFormat="1" applyFont="1" applyFill="1" applyBorder="1" applyAlignment="1">
      <alignment horizontal="center" vertical="center" textRotation="90" wrapText="1"/>
    </xf>
    <xf numFmtId="172" fontId="4" fillId="5" borderId="2" xfId="112" applyNumberFormat="1" applyFont="1" applyFill="1" applyBorder="1" applyAlignment="1" applyProtection="1">
      <alignment horizontal="center" vertical="center" wrapText="1"/>
    </xf>
    <xf numFmtId="170" fontId="4" fillId="5" borderId="28" xfId="106" applyNumberFormat="1" applyFont="1" applyFill="1" applyBorder="1" applyAlignment="1">
      <alignment horizontal="center" vertical="center" wrapText="1"/>
    </xf>
    <xf numFmtId="0" fontId="3" fillId="5" borderId="27" xfId="2" applyFont="1" applyFill="1" applyBorder="1" applyAlignment="1">
      <alignment horizontal="center" wrapText="1"/>
    </xf>
    <xf numFmtId="0" fontId="11" fillId="5" borderId="27" xfId="2" applyFont="1" applyFill="1" applyBorder="1" applyAlignment="1">
      <alignment horizontal="center" wrapText="1"/>
    </xf>
    <xf numFmtId="0" fontId="18" fillId="5" borderId="37" xfId="2" applyFont="1" applyFill="1" applyBorder="1" applyAlignment="1">
      <alignment horizontal="center"/>
    </xf>
    <xf numFmtId="168" fontId="18" fillId="5" borderId="37" xfId="2" applyNumberFormat="1" applyFont="1" applyFill="1" applyBorder="1" applyAlignment="1">
      <alignment vertical="top"/>
    </xf>
    <xf numFmtId="172" fontId="23" fillId="5" borderId="2" xfId="112" applyNumberFormat="1" applyFont="1" applyFill="1" applyBorder="1" applyAlignment="1">
      <alignment horizontal="center" vertical="center" wrapText="1"/>
    </xf>
    <xf numFmtId="0" fontId="11" fillId="5" borderId="2" xfId="2" applyNumberFormat="1" applyFont="1" applyFill="1" applyBorder="1" applyAlignment="1">
      <alignment horizontal="left" vertical="top" wrapText="1"/>
    </xf>
    <xf numFmtId="0" fontId="3" fillId="5" borderId="2" xfId="2" applyFont="1" applyFill="1" applyBorder="1" applyAlignment="1">
      <alignment horizontal="center" wrapText="1"/>
    </xf>
    <xf numFmtId="0" fontId="11" fillId="5" borderId="2" xfId="2" applyFont="1" applyFill="1" applyBorder="1" applyAlignment="1">
      <alignment horizontal="center" wrapText="1"/>
    </xf>
    <xf numFmtId="0" fontId="18" fillId="5" borderId="2" xfId="2" applyFont="1" applyFill="1" applyBorder="1" applyAlignment="1">
      <alignment horizontal="center"/>
    </xf>
    <xf numFmtId="4" fontId="3" fillId="5" borderId="5" xfId="2" applyNumberFormat="1" applyFont="1" applyFill="1" applyBorder="1" applyAlignment="1">
      <alignment horizontal="center" vertical="center" textRotation="90" wrapText="1"/>
    </xf>
    <xf numFmtId="0" fontId="11" fillId="5" borderId="32" xfId="2" applyNumberFormat="1" applyFont="1" applyFill="1" applyBorder="1" applyAlignment="1">
      <alignment horizontal="left" vertical="top" wrapText="1"/>
    </xf>
    <xf numFmtId="0" fontId="3" fillId="5" borderId="33" xfId="2" applyFont="1" applyFill="1" applyBorder="1" applyAlignment="1">
      <alignment horizontal="center" wrapText="1"/>
    </xf>
    <xf numFmtId="0" fontId="11" fillId="5" borderId="5" xfId="2" applyFont="1" applyFill="1" applyBorder="1" applyAlignment="1">
      <alignment horizontal="center" wrapText="1"/>
    </xf>
    <xf numFmtId="0" fontId="18" fillId="5" borderId="5" xfId="2" applyFont="1" applyFill="1" applyBorder="1" applyAlignment="1">
      <alignment horizontal="center" vertical="center"/>
    </xf>
    <xf numFmtId="0" fontId="11" fillId="5" borderId="27" xfId="57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/>
    </xf>
    <xf numFmtId="0" fontId="3" fillId="5" borderId="28" xfId="2" applyFont="1" applyFill="1" applyBorder="1" applyAlignment="1">
      <alignment horizontal="center" vertical="center" wrapText="1"/>
    </xf>
    <xf numFmtId="0" fontId="18" fillId="5" borderId="37" xfId="2" applyFont="1" applyFill="1" applyBorder="1" applyAlignment="1">
      <alignment horizontal="center" vertical="top"/>
    </xf>
    <xf numFmtId="0" fontId="11" fillId="5" borderId="2" xfId="57" applyFont="1" applyFill="1" applyBorder="1" applyAlignment="1">
      <alignment horizontal="center" vertical="center" wrapText="1"/>
    </xf>
    <xf numFmtId="0" fontId="3" fillId="5" borderId="32" xfId="2" applyFont="1" applyFill="1" applyBorder="1" applyAlignment="1">
      <alignment horizontal="center" vertical="center" wrapText="1"/>
    </xf>
    <xf numFmtId="0" fontId="11" fillId="5" borderId="1" xfId="57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3" fillId="5" borderId="8" xfId="2" applyFont="1" applyFill="1" applyBorder="1" applyAlignment="1">
      <alignment horizontal="center" vertical="center" wrapText="1"/>
    </xf>
    <xf numFmtId="166" fontId="4" fillId="5" borderId="27" xfId="106" applyNumberFormat="1" applyFont="1" applyFill="1" applyBorder="1" applyAlignment="1">
      <alignment horizontal="center" vertical="center" wrapText="1"/>
    </xf>
    <xf numFmtId="0" fontId="18" fillId="5" borderId="27" xfId="2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vertical="top" wrapText="1"/>
    </xf>
    <xf numFmtId="0" fontId="23" fillId="5" borderId="2" xfId="0" applyFont="1" applyFill="1" applyBorder="1" applyAlignment="1">
      <alignment horizontal="center" vertical="center" wrapText="1"/>
    </xf>
    <xf numFmtId="0" fontId="23" fillId="5" borderId="2" xfId="0" applyFont="1" applyFill="1" applyBorder="1"/>
    <xf numFmtId="0" fontId="18" fillId="5" borderId="2" xfId="2" applyFont="1" applyFill="1" applyBorder="1"/>
    <xf numFmtId="0" fontId="0" fillId="5" borderId="5" xfId="0" applyNumberFormat="1" applyFill="1" applyBorder="1" applyAlignment="1">
      <alignment horizontal="left" vertical="top"/>
    </xf>
    <xf numFmtId="0" fontId="4" fillId="5" borderId="28" xfId="106" applyNumberFormat="1" applyFont="1" applyFill="1" applyBorder="1" applyAlignment="1">
      <alignment horizontal="center" wrapText="1"/>
    </xf>
    <xf numFmtId="0" fontId="11" fillId="5" borderId="27" xfId="57" applyFont="1" applyFill="1" applyBorder="1" applyAlignment="1">
      <alignment vertical="center" wrapText="1"/>
    </xf>
    <xf numFmtId="166" fontId="3" fillId="5" borderId="27" xfId="2" applyNumberFormat="1" applyFont="1" applyFill="1" applyBorder="1" applyAlignment="1">
      <alignment vertical="center" wrapText="1"/>
    </xf>
    <xf numFmtId="0" fontId="2" fillId="5" borderId="2" xfId="57" applyFont="1" applyFill="1" applyBorder="1" applyAlignment="1">
      <alignment horizontal="center" vertical="center" wrapText="1"/>
    </xf>
    <xf numFmtId="0" fontId="11" fillId="5" borderId="2" xfId="57" applyFont="1" applyFill="1" applyBorder="1" applyAlignment="1">
      <alignment vertical="center" wrapText="1"/>
    </xf>
    <xf numFmtId="166" fontId="3" fillId="5" borderId="2" xfId="2" applyNumberFormat="1" applyFont="1" applyFill="1" applyBorder="1" applyAlignment="1">
      <alignment vertical="center" wrapText="1"/>
    </xf>
    <xf numFmtId="166" fontId="3" fillId="5" borderId="38" xfId="2" applyNumberFormat="1" applyFont="1" applyFill="1" applyBorder="1" applyAlignment="1">
      <alignment vertical="center" wrapText="1"/>
    </xf>
    <xf numFmtId="0" fontId="0" fillId="5" borderId="27" xfId="0" applyFill="1" applyBorder="1" applyAlignment="1">
      <alignment vertical="center"/>
    </xf>
    <xf numFmtId="0" fontId="11" fillId="5" borderId="27" xfId="57" applyNumberFormat="1" applyFont="1" applyFill="1" applyBorder="1" applyAlignment="1">
      <alignment horizontal="center" vertical="center" wrapText="1"/>
    </xf>
    <xf numFmtId="0" fontId="3" fillId="5" borderId="2" xfId="2" applyFont="1" applyFill="1" applyBorder="1" applyAlignment="1">
      <alignment horizontal="center" vertical="top" wrapText="1"/>
    </xf>
    <xf numFmtId="0" fontId="3" fillId="5" borderId="38" xfId="2" applyFont="1" applyFill="1" applyBorder="1" applyAlignment="1">
      <alignment horizontal="center" vertical="center" wrapText="1"/>
    </xf>
    <xf numFmtId="0" fontId="4" fillId="5" borderId="27" xfId="106" applyNumberFormat="1" applyFont="1" applyFill="1" applyBorder="1" applyAlignment="1">
      <alignment horizontal="center" vertical="top" wrapText="1"/>
    </xf>
    <xf numFmtId="0" fontId="22" fillId="5" borderId="27" xfId="0" applyFont="1" applyFill="1" applyBorder="1"/>
    <xf numFmtId="4" fontId="22" fillId="5" borderId="27" xfId="0" applyNumberFormat="1" applyFont="1" applyFill="1" applyBorder="1"/>
    <xf numFmtId="166" fontId="22" fillId="5" borderId="27" xfId="0" applyNumberFormat="1" applyFont="1" applyFill="1" applyBorder="1"/>
    <xf numFmtId="166" fontId="4" fillId="5" borderId="28" xfId="106" applyNumberFormat="1" applyFont="1" applyFill="1" applyBorder="1" applyAlignment="1">
      <alignment horizontal="center" wrapText="1"/>
    </xf>
    <xf numFmtId="0" fontId="22" fillId="5" borderId="27" xfId="0" applyFont="1" applyFill="1" applyBorder="1" applyAlignment="1">
      <alignment wrapText="1"/>
    </xf>
    <xf numFmtId="0" fontId="22" fillId="5" borderId="31" xfId="0" applyFont="1" applyFill="1" applyBorder="1" applyAlignment="1">
      <alignment wrapText="1"/>
    </xf>
    <xf numFmtId="0" fontId="22" fillId="5" borderId="7" xfId="0" applyFont="1" applyFill="1" applyBorder="1"/>
    <xf numFmtId="4" fontId="22" fillId="5" borderId="2" xfId="0" applyNumberFormat="1" applyFont="1" applyFill="1" applyBorder="1"/>
    <xf numFmtId="166" fontId="22" fillId="5" borderId="2" xfId="0" applyNumberFormat="1" applyFont="1" applyFill="1" applyBorder="1"/>
    <xf numFmtId="0" fontId="22" fillId="5" borderId="1" xfId="0" applyFont="1" applyFill="1" applyBorder="1"/>
    <xf numFmtId="166" fontId="22" fillId="5" borderId="1" xfId="0" applyNumberFormat="1" applyFont="1" applyFill="1" applyBorder="1"/>
    <xf numFmtId="0" fontId="22" fillId="5" borderId="21" xfId="0" applyFont="1" applyFill="1" applyBorder="1"/>
    <xf numFmtId="0" fontId="2" fillId="5" borderId="27" xfId="57" applyFont="1" applyFill="1" applyBorder="1" applyAlignment="1">
      <alignment horizontal="center" vertical="center" wrapText="1"/>
    </xf>
    <xf numFmtId="0" fontId="23" fillId="5" borderId="47" xfId="0" applyFont="1" applyFill="1" applyBorder="1" applyAlignment="1">
      <alignment vertical="center" wrapText="1"/>
    </xf>
    <xf numFmtId="0" fontId="22" fillId="5" borderId="44" xfId="0" applyFont="1" applyFill="1" applyBorder="1" applyAlignment="1">
      <alignment horizontal="justify" vertical="center" wrapText="1"/>
    </xf>
    <xf numFmtId="0" fontId="22" fillId="5" borderId="45" xfId="0" applyFont="1" applyFill="1" applyBorder="1" applyAlignment="1">
      <alignment horizontal="justify" vertical="center" wrapText="1"/>
    </xf>
    <xf numFmtId="0" fontId="3" fillId="5" borderId="1" xfId="2" applyFont="1" applyFill="1" applyBorder="1" applyAlignment="1">
      <alignment vertical="center" wrapText="1"/>
    </xf>
    <xf numFmtId="0" fontId="3" fillId="5" borderId="4" xfId="2" applyFont="1" applyFill="1" applyBorder="1" applyAlignment="1">
      <alignment vertical="center" wrapText="1"/>
    </xf>
    <xf numFmtId="0" fontId="23" fillId="5" borderId="48" xfId="0" applyFont="1" applyFill="1" applyBorder="1" applyAlignment="1">
      <alignment vertical="center" wrapText="1"/>
    </xf>
    <xf numFmtId="0" fontId="2" fillId="5" borderId="1" xfId="2" applyFont="1" applyFill="1" applyBorder="1" applyAlignment="1">
      <alignment vertical="center" wrapText="1"/>
    </xf>
    <xf numFmtId="0" fontId="2" fillId="5" borderId="4" xfId="2" applyFont="1" applyFill="1" applyBorder="1" applyAlignment="1">
      <alignment vertical="center" wrapText="1"/>
    </xf>
    <xf numFmtId="166" fontId="18" fillId="5" borderId="4" xfId="2" applyNumberFormat="1" applyFont="1" applyFill="1" applyBorder="1"/>
    <xf numFmtId="166" fontId="18" fillId="5" borderId="37" xfId="2" applyNumberFormat="1" applyFont="1" applyFill="1" applyBorder="1" applyAlignment="1">
      <alignment horizontal="center" vertical="top"/>
    </xf>
    <xf numFmtId="166" fontId="18" fillId="5" borderId="3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166" fontId="18" fillId="5" borderId="20" xfId="2" applyNumberFormat="1" applyFont="1" applyFill="1" applyBorder="1" applyAlignment="1">
      <alignment horizontal="center" vertical="top"/>
    </xf>
    <xf numFmtId="0" fontId="2" fillId="5" borderId="22" xfId="2" applyFont="1" applyFill="1" applyBorder="1" applyAlignment="1">
      <alignment horizontal="left" vertical="top" wrapText="1"/>
    </xf>
    <xf numFmtId="0" fontId="19" fillId="5" borderId="23" xfId="57" applyFont="1" applyFill="1" applyBorder="1" applyAlignment="1">
      <alignment horizontal="left" vertical="center" wrapText="1"/>
    </xf>
    <xf numFmtId="0" fontId="19" fillId="5" borderId="24" xfId="57" applyFont="1" applyFill="1" applyBorder="1" applyAlignment="1">
      <alignment horizontal="left" vertical="center" wrapText="1"/>
    </xf>
    <xf numFmtId="0" fontId="19" fillId="5" borderId="25" xfId="57" applyFont="1" applyFill="1" applyBorder="1" applyAlignment="1">
      <alignment horizontal="left" vertical="center" wrapText="1"/>
    </xf>
    <xf numFmtId="0" fontId="2" fillId="5" borderId="16" xfId="2" applyFont="1" applyFill="1" applyBorder="1" applyAlignment="1">
      <alignment horizontal="left" vertical="top" wrapText="1"/>
    </xf>
    <xf numFmtId="166" fontId="18" fillId="5" borderId="37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0" fontId="3" fillId="5" borderId="30" xfId="106" applyNumberFormat="1" applyFont="1" applyFill="1" applyBorder="1" applyAlignment="1">
      <alignment horizontal="left" vertical="top" wrapText="1"/>
    </xf>
    <xf numFmtId="16" fontId="3" fillId="5" borderId="2" xfId="2" applyNumberFormat="1" applyFont="1" applyFill="1" applyBorder="1" applyAlignment="1">
      <alignment horizontal="center" vertical="center" textRotation="90" wrapText="1"/>
    </xf>
    <xf numFmtId="166" fontId="18" fillId="5" borderId="37" xfId="2" applyNumberFormat="1" applyFont="1" applyFill="1" applyBorder="1" applyAlignment="1">
      <alignment horizontal="center" vertical="top"/>
    </xf>
    <xf numFmtId="166" fontId="18" fillId="5" borderId="3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166" fontId="18" fillId="5" borderId="20" xfId="2" applyNumberFormat="1" applyFont="1" applyFill="1" applyBorder="1" applyAlignment="1">
      <alignment horizontal="center" vertical="top"/>
    </xf>
    <xf numFmtId="0" fontId="2" fillId="5" borderId="22" xfId="2" applyFont="1" applyFill="1" applyBorder="1" applyAlignment="1">
      <alignment horizontal="left" vertical="top" wrapText="1"/>
    </xf>
    <xf numFmtId="166" fontId="3" fillId="5" borderId="37" xfId="106" applyNumberFormat="1" applyFont="1" applyFill="1" applyBorder="1" applyAlignment="1">
      <alignment horizontal="left" vertical="top" wrapText="1"/>
    </xf>
    <xf numFmtId="0" fontId="27" fillId="5" borderId="2" xfId="0" applyFont="1" applyFill="1" applyBorder="1" applyAlignment="1">
      <alignment horizontal="justify" vertical="top" wrapText="1"/>
    </xf>
    <xf numFmtId="0" fontId="12" fillId="5" borderId="4" xfId="2" applyFont="1" applyFill="1" applyBorder="1" applyAlignment="1">
      <alignment vertical="center" wrapText="1"/>
    </xf>
    <xf numFmtId="0" fontId="28" fillId="5" borderId="5" xfId="2" applyFont="1" applyFill="1" applyBorder="1" applyAlignment="1">
      <alignment vertical="center" wrapText="1"/>
    </xf>
    <xf numFmtId="0" fontId="27" fillId="5" borderId="1" xfId="2" applyNumberFormat="1" applyFont="1" applyFill="1" applyBorder="1" applyAlignment="1">
      <alignment horizontal="left" vertical="top" wrapText="1"/>
    </xf>
    <xf numFmtId="0" fontId="4" fillId="5" borderId="12" xfId="2" applyFont="1" applyFill="1" applyBorder="1" applyAlignment="1">
      <alignment horizontal="center" vertical="center" textRotation="90" wrapText="1"/>
    </xf>
    <xf numFmtId="166" fontId="3" fillId="5" borderId="38" xfId="2" applyNumberFormat="1" applyFont="1" applyFill="1" applyBorder="1" applyAlignment="1">
      <alignment horizontal="center" vertical="center" wrapText="1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0" fontId="2" fillId="5" borderId="22" xfId="2" applyFont="1" applyFill="1" applyBorder="1" applyAlignment="1">
      <alignment horizontal="left" vertical="top" wrapText="1"/>
    </xf>
    <xf numFmtId="0" fontId="3" fillId="5" borderId="11" xfId="106" applyNumberFormat="1" applyFont="1" applyFill="1" applyBorder="1" applyAlignment="1">
      <alignment horizontal="center" vertical="top" wrapText="1"/>
    </xf>
    <xf numFmtId="0" fontId="3" fillId="5" borderId="0" xfId="106" applyNumberFormat="1" applyFont="1" applyFill="1" applyBorder="1" applyAlignment="1">
      <alignment horizontal="center" vertical="top" wrapText="1"/>
    </xf>
    <xf numFmtId="0" fontId="3" fillId="5" borderId="12" xfId="106" applyNumberFormat="1" applyFont="1" applyFill="1" applyBorder="1" applyAlignment="1">
      <alignment horizontal="center" vertical="top" wrapText="1"/>
    </xf>
    <xf numFmtId="0" fontId="3" fillId="5" borderId="13" xfId="106" applyNumberFormat="1" applyFont="1" applyFill="1" applyBorder="1" applyAlignment="1">
      <alignment horizontal="center" vertical="top" wrapText="1"/>
    </xf>
    <xf numFmtId="0" fontId="3" fillId="5" borderId="14" xfId="106" applyNumberFormat="1" applyFont="1" applyFill="1" applyBorder="1" applyAlignment="1">
      <alignment horizontal="center" vertical="top" wrapText="1"/>
    </xf>
    <xf numFmtId="0" fontId="3" fillId="5" borderId="15" xfId="106" applyNumberFormat="1" applyFont="1" applyFill="1" applyBorder="1" applyAlignment="1">
      <alignment horizontal="center" vertical="top" wrapText="1"/>
    </xf>
    <xf numFmtId="166" fontId="18" fillId="5" borderId="40" xfId="2" applyNumberFormat="1" applyFont="1" applyFill="1" applyBorder="1" applyAlignment="1">
      <alignment horizontal="center" vertical="top"/>
    </xf>
    <xf numFmtId="166" fontId="18" fillId="5" borderId="11" xfId="2" applyNumberFormat="1" applyFont="1" applyFill="1" applyBorder="1" applyAlignment="1">
      <alignment horizontal="center" vertical="top"/>
    </xf>
    <xf numFmtId="166" fontId="18" fillId="5" borderId="13" xfId="2" applyNumberFormat="1" applyFont="1" applyFill="1" applyBorder="1" applyAlignment="1">
      <alignment horizontal="center" vertical="top"/>
    </xf>
    <xf numFmtId="0" fontId="2" fillId="0" borderId="36" xfId="2" applyFont="1" applyFill="1" applyBorder="1" applyAlignment="1">
      <alignment horizontal="center" vertical="top" wrapText="1"/>
    </xf>
    <xf numFmtId="0" fontId="2" fillId="0" borderId="18" xfId="2" applyFont="1" applyFill="1" applyBorder="1" applyAlignment="1">
      <alignment horizontal="center" vertical="top" wrapText="1"/>
    </xf>
    <xf numFmtId="0" fontId="2" fillId="0" borderId="19" xfId="2" applyFont="1" applyFill="1" applyBorder="1" applyAlignment="1">
      <alignment horizontal="center" vertical="top" wrapText="1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0" fontId="2" fillId="5" borderId="22" xfId="2" applyFont="1" applyFill="1" applyBorder="1" applyAlignment="1">
      <alignment horizontal="left" vertical="top" wrapText="1"/>
    </xf>
    <xf numFmtId="0" fontId="3" fillId="5" borderId="11" xfId="106" applyNumberFormat="1" applyFont="1" applyFill="1" applyBorder="1" applyAlignment="1">
      <alignment horizontal="left" vertical="top" wrapText="1"/>
    </xf>
    <xf numFmtId="0" fontId="3" fillId="5" borderId="0" xfId="106" applyNumberFormat="1" applyFont="1" applyFill="1" applyBorder="1" applyAlignment="1">
      <alignment horizontal="left" vertical="top" wrapText="1"/>
    </xf>
    <xf numFmtId="0" fontId="3" fillId="5" borderId="12" xfId="106" applyNumberFormat="1" applyFont="1" applyFill="1" applyBorder="1" applyAlignment="1">
      <alignment horizontal="left" vertical="top" wrapText="1"/>
    </xf>
    <xf numFmtId="0" fontId="3" fillId="5" borderId="13" xfId="106" applyNumberFormat="1" applyFont="1" applyFill="1" applyBorder="1" applyAlignment="1">
      <alignment horizontal="left" vertical="top" wrapText="1"/>
    </xf>
    <xf numFmtId="0" fontId="3" fillId="5" borderId="14" xfId="106" applyNumberFormat="1" applyFont="1" applyFill="1" applyBorder="1" applyAlignment="1">
      <alignment horizontal="left" vertical="top" wrapText="1"/>
    </xf>
    <xf numFmtId="0" fontId="3" fillId="5" borderId="15" xfId="106" applyNumberFormat="1" applyFont="1" applyFill="1" applyBorder="1" applyAlignment="1">
      <alignment horizontal="left" vertical="top" wrapText="1"/>
    </xf>
    <xf numFmtId="166" fontId="18" fillId="5" borderId="39" xfId="2" applyNumberFormat="1" applyFont="1" applyFill="1" applyBorder="1" applyAlignment="1">
      <alignment horizontal="center" vertical="top"/>
    </xf>
    <xf numFmtId="166" fontId="18" fillId="5" borderId="12" xfId="2" applyNumberFormat="1" applyFont="1" applyFill="1" applyBorder="1" applyAlignment="1">
      <alignment horizontal="center" vertical="top"/>
    </xf>
    <xf numFmtId="166" fontId="18" fillId="5" borderId="15" xfId="2" applyNumberFormat="1" applyFont="1" applyFill="1" applyBorder="1" applyAlignment="1">
      <alignment horizontal="center" vertical="top"/>
    </xf>
    <xf numFmtId="0" fontId="2" fillId="0" borderId="36" xfId="2" applyFont="1" applyFill="1" applyBorder="1" applyAlignment="1">
      <alignment horizontal="center" vertical="top" wrapText="1"/>
    </xf>
    <xf numFmtId="0" fontId="2" fillId="0" borderId="18" xfId="2" applyFont="1" applyFill="1" applyBorder="1" applyAlignment="1">
      <alignment horizontal="center" vertical="top" wrapText="1"/>
    </xf>
    <xf numFmtId="166" fontId="18" fillId="5" borderId="37" xfId="2" applyNumberFormat="1" applyFont="1" applyFill="1" applyBorder="1" applyAlignment="1">
      <alignment horizontal="center" vertical="top"/>
    </xf>
    <xf numFmtId="0" fontId="2" fillId="0" borderId="19" xfId="2" applyFont="1" applyFill="1" applyBorder="1" applyAlignment="1">
      <alignment horizontal="center" vertical="top" wrapText="1"/>
    </xf>
    <xf numFmtId="0" fontId="3" fillId="5" borderId="11" xfId="106" applyNumberFormat="1" applyFont="1" applyFill="1" applyBorder="1" applyAlignment="1">
      <alignment horizontal="center" vertical="top" wrapText="1"/>
    </xf>
    <xf numFmtId="0" fontId="3" fillId="5" borderId="0" xfId="106" applyNumberFormat="1" applyFont="1" applyFill="1" applyBorder="1" applyAlignment="1">
      <alignment horizontal="center" vertical="top" wrapText="1"/>
    </xf>
    <xf numFmtId="0" fontId="3" fillId="5" borderId="12" xfId="106" applyNumberFormat="1" applyFont="1" applyFill="1" applyBorder="1" applyAlignment="1">
      <alignment horizontal="center" vertical="top" wrapText="1"/>
    </xf>
    <xf numFmtId="0" fontId="3" fillId="5" borderId="13" xfId="106" applyNumberFormat="1" applyFont="1" applyFill="1" applyBorder="1" applyAlignment="1">
      <alignment horizontal="center" vertical="top" wrapText="1"/>
    </xf>
    <xf numFmtId="0" fontId="3" fillId="5" borderId="14" xfId="106" applyNumberFormat="1" applyFont="1" applyFill="1" applyBorder="1" applyAlignment="1">
      <alignment horizontal="center" vertical="top" wrapText="1"/>
    </xf>
    <xf numFmtId="0" fontId="3" fillId="5" borderId="15" xfId="106" applyNumberFormat="1" applyFont="1" applyFill="1" applyBorder="1" applyAlignment="1">
      <alignment horizontal="center" vertical="top" wrapText="1"/>
    </xf>
    <xf numFmtId="0" fontId="2" fillId="5" borderId="34" xfId="2" applyFont="1" applyFill="1" applyBorder="1" applyAlignment="1">
      <alignment horizontal="center" vertical="top" wrapText="1"/>
    </xf>
    <xf numFmtId="0" fontId="2" fillId="5" borderId="16" xfId="2" applyFont="1" applyFill="1" applyBorder="1" applyAlignment="1">
      <alignment horizontal="center" vertical="top" wrapText="1"/>
    </xf>
    <xf numFmtId="0" fontId="2" fillId="5" borderId="22" xfId="2" applyFont="1" applyFill="1" applyBorder="1" applyAlignment="1">
      <alignment horizontal="center" vertical="top" wrapText="1"/>
    </xf>
    <xf numFmtId="0" fontId="3" fillId="5" borderId="4" xfId="106" applyNumberFormat="1" applyFont="1" applyFill="1" applyBorder="1" applyAlignment="1">
      <alignment horizontal="left" vertical="top" wrapText="1"/>
    </xf>
    <xf numFmtId="0" fontId="3" fillId="5" borderId="4" xfId="2" applyFont="1" applyFill="1" applyBorder="1" applyAlignment="1">
      <alignment horizontal="center" vertical="center" wrapText="1"/>
    </xf>
    <xf numFmtId="0" fontId="2" fillId="5" borderId="4" xfId="2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justify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166" fontId="3" fillId="5" borderId="2" xfId="2" applyNumberFormat="1" applyFont="1" applyFill="1" applyBorder="1" applyAlignment="1">
      <alignment horizontal="center" vertical="top" wrapText="1"/>
    </xf>
    <xf numFmtId="0" fontId="24" fillId="5" borderId="4" xfId="0" applyFont="1" applyFill="1" applyBorder="1" applyAlignment="1">
      <alignment horizontal="justify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" fillId="0" borderId="36" xfId="2" applyFont="1" applyFill="1" applyBorder="1" applyAlignment="1">
      <alignment horizontal="center" vertical="top" wrapText="1"/>
    </xf>
    <xf numFmtId="0" fontId="2" fillId="0" borderId="18" xfId="2" applyFont="1" applyFill="1" applyBorder="1" applyAlignment="1">
      <alignment horizontal="center" vertical="top" wrapText="1"/>
    </xf>
    <xf numFmtId="0" fontId="2" fillId="0" borderId="19" xfId="2" applyFont="1" applyFill="1" applyBorder="1" applyAlignment="1">
      <alignment horizontal="center" vertical="top" wrapText="1"/>
    </xf>
    <xf numFmtId="166" fontId="18" fillId="5" borderId="37" xfId="2" applyNumberFormat="1" applyFont="1" applyFill="1" applyBorder="1" applyAlignment="1">
      <alignment horizontal="center" vertical="top"/>
    </xf>
    <xf numFmtId="166" fontId="18" fillId="5" borderId="3" xfId="2" applyNumberFormat="1" applyFont="1" applyFill="1" applyBorder="1" applyAlignment="1">
      <alignment horizontal="center" vertical="top"/>
    </xf>
    <xf numFmtId="166" fontId="18" fillId="5" borderId="20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0" fontId="2" fillId="5" borderId="22" xfId="2" applyFont="1" applyFill="1" applyBorder="1" applyAlignment="1">
      <alignment horizontal="left" vertical="top" wrapText="1"/>
    </xf>
    <xf numFmtId="0" fontId="3" fillId="5" borderId="11" xfId="106" applyNumberFormat="1" applyFont="1" applyFill="1" applyBorder="1" applyAlignment="1">
      <alignment horizontal="left" vertical="top" wrapText="1"/>
    </xf>
    <xf numFmtId="0" fontId="3" fillId="5" borderId="0" xfId="106" applyNumberFormat="1" applyFont="1" applyFill="1" applyBorder="1" applyAlignment="1">
      <alignment horizontal="left" vertical="top" wrapText="1"/>
    </xf>
    <xf numFmtId="0" fontId="3" fillId="5" borderId="12" xfId="106" applyNumberFormat="1" applyFont="1" applyFill="1" applyBorder="1" applyAlignment="1">
      <alignment horizontal="left" vertical="top" wrapText="1"/>
    </xf>
    <xf numFmtId="0" fontId="3" fillId="5" borderId="13" xfId="106" applyNumberFormat="1" applyFont="1" applyFill="1" applyBorder="1" applyAlignment="1">
      <alignment horizontal="left" vertical="top" wrapText="1"/>
    </xf>
    <xf numFmtId="0" fontId="3" fillId="5" borderId="14" xfId="106" applyNumberFormat="1" applyFont="1" applyFill="1" applyBorder="1" applyAlignment="1">
      <alignment horizontal="left" vertical="top" wrapText="1"/>
    </xf>
    <xf numFmtId="0" fontId="3" fillId="5" borderId="15" xfId="106" applyNumberFormat="1" applyFont="1" applyFill="1" applyBorder="1" applyAlignment="1">
      <alignment horizontal="left" vertical="top" wrapText="1"/>
    </xf>
    <xf numFmtId="0" fontId="2" fillId="5" borderId="23" xfId="57" applyFont="1" applyFill="1" applyBorder="1" applyAlignment="1">
      <alignment horizontal="center" vertical="center" wrapText="1"/>
    </xf>
    <xf numFmtId="0" fontId="2" fillId="5" borderId="24" xfId="57" applyFont="1" applyFill="1" applyBorder="1" applyAlignment="1">
      <alignment horizontal="center" vertical="center" wrapText="1"/>
    </xf>
    <xf numFmtId="0" fontId="2" fillId="5" borderId="25" xfId="57" applyFont="1" applyFill="1" applyBorder="1" applyAlignment="1">
      <alignment horizontal="center" vertical="center" wrapText="1"/>
    </xf>
    <xf numFmtId="166" fontId="0" fillId="5" borderId="2" xfId="0" applyNumberFormat="1" applyFill="1" applyBorder="1" applyAlignment="1">
      <alignment vertical="center"/>
    </xf>
    <xf numFmtId="0" fontId="0" fillId="5" borderId="1" xfId="0" applyFill="1" applyBorder="1"/>
    <xf numFmtId="166" fontId="3" fillId="5" borderId="10" xfId="2" applyNumberFormat="1" applyFont="1" applyFill="1" applyBorder="1" applyAlignment="1">
      <alignment horizontal="center" vertical="top" wrapText="1"/>
    </xf>
    <xf numFmtId="2" fontId="22" fillId="5" borderId="2" xfId="0" applyNumberFormat="1" applyFont="1" applyFill="1" applyBorder="1" applyAlignment="1">
      <alignment wrapText="1"/>
    </xf>
    <xf numFmtId="49" fontId="2" fillId="0" borderId="1" xfId="57" applyNumberFormat="1" applyFont="1" applyFill="1" applyBorder="1" applyAlignment="1">
      <alignment horizontal="center" vertical="center" wrapText="1"/>
    </xf>
    <xf numFmtId="166" fontId="22" fillId="5" borderId="37" xfId="0" applyNumberFormat="1" applyFont="1" applyFill="1" applyBorder="1"/>
    <xf numFmtId="166" fontId="3" fillId="5" borderId="15" xfId="2" applyNumberFormat="1" applyFont="1" applyFill="1" applyBorder="1" applyAlignment="1">
      <alignment horizontal="center" vertical="center" wrapText="1"/>
    </xf>
    <xf numFmtId="166" fontId="18" fillId="5" borderId="37" xfId="2" applyNumberFormat="1" applyFont="1" applyFill="1" applyBorder="1" applyAlignment="1">
      <alignment horizontal="center" vertical="top"/>
    </xf>
    <xf numFmtId="166" fontId="18" fillId="5" borderId="3" xfId="2" applyNumberFormat="1" applyFont="1" applyFill="1" applyBorder="1" applyAlignment="1">
      <alignment horizontal="center" vertical="top"/>
    </xf>
    <xf numFmtId="166" fontId="18" fillId="5" borderId="20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0" fontId="2" fillId="5" borderId="22" xfId="2" applyFont="1" applyFill="1" applyBorder="1" applyAlignment="1">
      <alignment horizontal="left" vertical="top" wrapText="1"/>
    </xf>
    <xf numFmtId="0" fontId="3" fillId="5" borderId="11" xfId="106" applyNumberFormat="1" applyFont="1" applyFill="1" applyBorder="1" applyAlignment="1">
      <alignment horizontal="left" vertical="top" wrapText="1"/>
    </xf>
    <xf numFmtId="0" fontId="3" fillId="5" borderId="0" xfId="106" applyNumberFormat="1" applyFont="1" applyFill="1" applyBorder="1" applyAlignment="1">
      <alignment horizontal="left" vertical="top" wrapText="1"/>
    </xf>
    <xf numFmtId="0" fontId="3" fillId="5" borderId="12" xfId="106" applyNumberFormat="1" applyFont="1" applyFill="1" applyBorder="1" applyAlignment="1">
      <alignment horizontal="left" vertical="top" wrapText="1"/>
    </xf>
    <xf numFmtId="0" fontId="3" fillId="5" borderId="13" xfId="106" applyNumberFormat="1" applyFont="1" applyFill="1" applyBorder="1" applyAlignment="1">
      <alignment horizontal="left" vertical="top" wrapText="1"/>
    </xf>
    <xf numFmtId="0" fontId="3" fillId="5" borderId="14" xfId="106" applyNumberFormat="1" applyFont="1" applyFill="1" applyBorder="1" applyAlignment="1">
      <alignment horizontal="left" vertical="top" wrapText="1"/>
    </xf>
    <xf numFmtId="0" fontId="3" fillId="5" borderId="15" xfId="106" applyNumberFormat="1" applyFont="1" applyFill="1" applyBorder="1" applyAlignment="1">
      <alignment horizontal="left" vertical="top" wrapText="1"/>
    </xf>
    <xf numFmtId="0" fontId="2" fillId="5" borderId="23" xfId="57" applyFont="1" applyFill="1" applyBorder="1" applyAlignment="1">
      <alignment horizontal="center" vertical="center" wrapText="1"/>
    </xf>
    <xf numFmtId="0" fontId="2" fillId="5" borderId="24" xfId="57" applyFont="1" applyFill="1" applyBorder="1" applyAlignment="1">
      <alignment horizontal="center" vertical="center" wrapText="1"/>
    </xf>
    <xf numFmtId="0" fontId="2" fillId="5" borderId="25" xfId="57" applyFont="1" applyFill="1" applyBorder="1" applyAlignment="1">
      <alignment horizontal="center" vertical="center" wrapText="1"/>
    </xf>
    <xf numFmtId="0" fontId="3" fillId="5" borderId="8" xfId="106" applyNumberFormat="1" applyFont="1" applyFill="1" applyBorder="1" applyAlignment="1">
      <alignment horizontal="center" vertical="top" wrapText="1"/>
    </xf>
    <xf numFmtId="0" fontId="3" fillId="5" borderId="9" xfId="106" applyNumberFormat="1" applyFont="1" applyFill="1" applyBorder="1" applyAlignment="1">
      <alignment horizontal="center" vertical="top" wrapText="1"/>
    </xf>
    <xf numFmtId="0" fontId="3" fillId="5" borderId="10" xfId="106" applyNumberFormat="1" applyFont="1" applyFill="1" applyBorder="1" applyAlignment="1">
      <alignment horizontal="center" vertical="top" wrapText="1"/>
    </xf>
    <xf numFmtId="166" fontId="3" fillId="5" borderId="20" xfId="2" applyNumberFormat="1" applyFont="1" applyFill="1" applyBorder="1" applyAlignment="1">
      <alignment horizontal="center" vertical="center" wrapText="1"/>
    </xf>
    <xf numFmtId="0" fontId="2" fillId="5" borderId="16" xfId="2" applyFont="1" applyFill="1" applyBorder="1" applyAlignment="1">
      <alignment horizontal="left" vertical="top" wrapText="1"/>
    </xf>
    <xf numFmtId="0" fontId="24" fillId="5" borderId="2" xfId="0" applyFont="1" applyFill="1" applyBorder="1" applyAlignment="1">
      <alignment horizontal="left" vertical="center" wrapText="1"/>
    </xf>
    <xf numFmtId="0" fontId="4" fillId="5" borderId="11" xfId="106" applyNumberFormat="1" applyFont="1" applyFill="1" applyBorder="1" applyAlignment="1">
      <alignment vertical="top" wrapText="1"/>
    </xf>
    <xf numFmtId="0" fontId="4" fillId="5" borderId="0" xfId="106" applyNumberFormat="1" applyFont="1" applyFill="1" applyBorder="1" applyAlignment="1">
      <alignment vertical="top" wrapText="1"/>
    </xf>
    <xf numFmtId="166" fontId="4" fillId="5" borderId="12" xfId="106" applyNumberFormat="1" applyFont="1" applyFill="1" applyBorder="1" applyAlignment="1">
      <alignment vertical="top" wrapText="1"/>
    </xf>
    <xf numFmtId="0" fontId="4" fillId="5" borderId="35" xfId="2" applyFont="1" applyFill="1" applyBorder="1" applyAlignment="1">
      <alignment horizontal="center" vertical="center" textRotation="90" wrapText="1"/>
    </xf>
    <xf numFmtId="166" fontId="4" fillId="5" borderId="4" xfId="106" applyNumberFormat="1" applyFont="1" applyFill="1" applyBorder="1" applyAlignment="1">
      <alignment horizontal="center" vertical="center" wrapText="1"/>
    </xf>
    <xf numFmtId="0" fontId="23" fillId="5" borderId="0" xfId="0" applyFont="1" applyFill="1" applyBorder="1" applyAlignment="1">
      <alignment horizontal="center" vertical="top" wrapText="1"/>
    </xf>
    <xf numFmtId="0" fontId="23" fillId="5" borderId="27" xfId="0" applyFont="1" applyFill="1" applyBorder="1" applyAlignment="1">
      <alignment horizontal="center" vertical="top" wrapText="1"/>
    </xf>
    <xf numFmtId="1" fontId="22" fillId="5" borderId="2" xfId="0" applyNumberFormat="1" applyFont="1" applyFill="1" applyBorder="1"/>
    <xf numFmtId="0" fontId="0" fillId="0" borderId="0" xfId="0"/>
    <xf numFmtId="2" fontId="4" fillId="5" borderId="27" xfId="106" applyNumberFormat="1" applyFont="1" applyFill="1" applyBorder="1" applyAlignment="1">
      <alignment vertical="top" wrapText="1"/>
    </xf>
    <xf numFmtId="168" fontId="2" fillId="5" borderId="2" xfId="211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vertical="center"/>
    </xf>
    <xf numFmtId="0" fontId="3" fillId="5" borderId="2" xfId="211" applyFont="1" applyFill="1" applyBorder="1" applyAlignment="1">
      <alignment horizontal="center" vertical="center" wrapText="1"/>
    </xf>
    <xf numFmtId="0" fontId="4" fillId="5" borderId="27" xfId="106" applyNumberFormat="1" applyFont="1" applyFill="1" applyBorder="1" applyAlignment="1">
      <alignment vertical="top" wrapText="1"/>
    </xf>
    <xf numFmtId="166" fontId="3" fillId="5" borderId="25" xfId="211" applyNumberFormat="1" applyFont="1" applyFill="1" applyBorder="1" applyAlignment="1">
      <alignment horizontal="center" vertical="center" wrapText="1"/>
    </xf>
    <xf numFmtId="168" fontId="4" fillId="5" borderId="2" xfId="106" applyNumberFormat="1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vertical="center" wrapText="1"/>
    </xf>
    <xf numFmtId="0" fontId="2" fillId="5" borderId="2" xfId="211" applyFont="1" applyFill="1" applyBorder="1" applyAlignment="1">
      <alignment vertical="center" wrapText="1"/>
    </xf>
    <xf numFmtId="166" fontId="4" fillId="5" borderId="27" xfId="106" applyNumberFormat="1" applyFont="1" applyFill="1" applyBorder="1" applyAlignment="1">
      <alignment vertical="top" wrapText="1"/>
    </xf>
    <xf numFmtId="0" fontId="4" fillId="5" borderId="30" xfId="211" applyFont="1" applyFill="1" applyBorder="1" applyAlignment="1">
      <alignment horizontal="center" vertical="center" textRotation="90" wrapText="1"/>
    </xf>
    <xf numFmtId="168" fontId="4" fillId="5" borderId="27" xfId="106" applyNumberFormat="1" applyFont="1" applyFill="1" applyBorder="1" applyAlignment="1">
      <alignment horizontal="center" vertical="center" wrapText="1"/>
    </xf>
    <xf numFmtId="166" fontId="4" fillId="5" borderId="28" xfId="106" applyNumberFormat="1" applyFont="1" applyFill="1" applyBorder="1" applyAlignment="1">
      <alignment horizontal="center" vertical="center" wrapText="1"/>
    </xf>
    <xf numFmtId="16" fontId="3" fillId="5" borderId="5" xfId="211" applyNumberFormat="1" applyFont="1" applyFill="1" applyBorder="1" applyAlignment="1">
      <alignment horizontal="center" vertical="center" textRotation="90" wrapText="1"/>
    </xf>
    <xf numFmtId="169" fontId="2" fillId="5" borderId="2" xfId="211" applyNumberFormat="1" applyFont="1" applyFill="1" applyBorder="1" applyAlignment="1">
      <alignment horizontal="center" vertical="center" wrapText="1"/>
    </xf>
    <xf numFmtId="0" fontId="4" fillId="5" borderId="32" xfId="106" applyNumberFormat="1" applyFont="1" applyFill="1" applyBorder="1" applyAlignment="1">
      <alignment horizontal="center" vertical="center" wrapText="1"/>
    </xf>
    <xf numFmtId="166" fontId="18" fillId="5" borderId="2" xfId="211" applyNumberFormat="1" applyFont="1" applyFill="1" applyBorder="1" applyAlignment="1">
      <alignment vertical="center"/>
    </xf>
    <xf numFmtId="0" fontId="3" fillId="5" borderId="5" xfId="211" applyFont="1" applyFill="1" applyBorder="1" applyAlignment="1">
      <alignment horizontal="center" vertical="center" textRotation="90" wrapText="1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2" fillId="5" borderId="2" xfId="211" applyNumberFormat="1" applyFont="1" applyFill="1" applyBorder="1" applyAlignment="1">
      <alignment horizontal="left" vertical="top" wrapText="1"/>
    </xf>
    <xf numFmtId="0" fontId="2" fillId="5" borderId="2" xfId="211" applyFont="1" applyFill="1" applyBorder="1" applyAlignment="1">
      <alignment horizontal="center" vertical="center" wrapText="1"/>
    </xf>
    <xf numFmtId="166" fontId="18" fillId="5" borderId="2" xfId="211" applyNumberFormat="1" applyFont="1" applyFill="1" applyBorder="1" applyAlignment="1">
      <alignment horizontal="center" vertical="center"/>
    </xf>
    <xf numFmtId="0" fontId="4" fillId="5" borderId="28" xfId="106" applyNumberFormat="1" applyFont="1" applyFill="1" applyBorder="1" applyAlignment="1">
      <alignment horizontal="center" vertical="center" wrapText="1"/>
    </xf>
    <xf numFmtId="0" fontId="3" fillId="5" borderId="2" xfId="211" applyFont="1" applyFill="1" applyBorder="1" applyAlignment="1">
      <alignment vertical="center" wrapText="1"/>
    </xf>
    <xf numFmtId="166" fontId="18" fillId="5" borderId="2" xfId="211" applyNumberFormat="1" applyFont="1" applyFill="1" applyBorder="1"/>
    <xf numFmtId="1" fontId="4" fillId="5" borderId="32" xfId="106" applyNumberFormat="1" applyFont="1" applyFill="1" applyBorder="1" applyAlignment="1">
      <alignment horizontal="center" vertical="center" wrapText="1"/>
    </xf>
    <xf numFmtId="166" fontId="4" fillId="5" borderId="32" xfId="106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166" fontId="18" fillId="5" borderId="10" xfId="211" applyNumberFormat="1" applyFont="1" applyFill="1" applyBorder="1" applyAlignment="1">
      <alignment horizontal="center" vertical="center"/>
    </xf>
    <xf numFmtId="0" fontId="2" fillId="5" borderId="4" xfId="211" applyFont="1" applyFill="1" applyBorder="1" applyAlignment="1">
      <alignment vertical="center" wrapText="1"/>
    </xf>
    <xf numFmtId="166" fontId="18" fillId="5" borderId="4" xfId="211" applyNumberFormat="1" applyFont="1" applyFill="1" applyBorder="1" applyAlignment="1">
      <alignment horizontal="center" vertical="center"/>
    </xf>
    <xf numFmtId="0" fontId="2" fillId="5" borderId="32" xfId="211" applyNumberFormat="1" applyFont="1" applyFill="1" applyBorder="1" applyAlignment="1">
      <alignment horizontal="left" vertical="top" wrapText="1"/>
    </xf>
    <xf numFmtId="0" fontId="2" fillId="5" borderId="27" xfId="57" applyFont="1" applyFill="1" applyBorder="1" applyAlignment="1">
      <alignment horizontal="center" vertical="center" wrapText="1"/>
    </xf>
    <xf numFmtId="0" fontId="23" fillId="5" borderId="47" xfId="0" applyFont="1" applyFill="1" applyBorder="1" applyAlignment="1">
      <alignment vertical="center" wrapText="1"/>
    </xf>
    <xf numFmtId="0" fontId="3" fillId="5" borderId="1" xfId="211" applyFont="1" applyFill="1" applyBorder="1" applyAlignment="1">
      <alignment vertical="center" wrapText="1"/>
    </xf>
    <xf numFmtId="0" fontId="3" fillId="5" borderId="4" xfId="211" applyFont="1" applyFill="1" applyBorder="1" applyAlignment="1">
      <alignment vertical="center" wrapText="1"/>
    </xf>
    <xf numFmtId="0" fontId="2" fillId="5" borderId="1" xfId="211" applyFont="1" applyFill="1" applyBorder="1" applyAlignment="1">
      <alignment vertical="center" wrapText="1"/>
    </xf>
    <xf numFmtId="166" fontId="18" fillId="5" borderId="4" xfId="211" applyNumberFormat="1" applyFont="1" applyFill="1" applyBorder="1"/>
    <xf numFmtId="0" fontId="3" fillId="5" borderId="4" xfId="106" applyNumberFormat="1" applyFont="1" applyFill="1" applyBorder="1" applyAlignment="1">
      <alignment horizontal="left" vertical="top" wrapText="1"/>
    </xf>
    <xf numFmtId="0" fontId="3" fillId="5" borderId="4" xfId="211" applyFont="1" applyFill="1" applyBorder="1" applyAlignment="1">
      <alignment horizontal="center" vertical="center" wrapText="1"/>
    </xf>
    <xf numFmtId="0" fontId="2" fillId="5" borderId="4" xfId="21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left" vertical="center" wrapText="1" indent="1"/>
    </xf>
    <xf numFmtId="0" fontId="24" fillId="0" borderId="2" xfId="0" applyFont="1" applyBorder="1" applyAlignment="1">
      <alignment wrapText="1"/>
    </xf>
    <xf numFmtId="0" fontId="0" fillId="5" borderId="3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2" fillId="5" borderId="1" xfId="211" applyNumberFormat="1" applyFont="1" applyFill="1" applyBorder="1" applyAlignment="1">
      <alignment horizontal="left" vertical="top" wrapText="1"/>
    </xf>
    <xf numFmtId="0" fontId="24" fillId="6" borderId="2" xfId="0" applyFont="1" applyFill="1" applyBorder="1" applyAlignment="1">
      <alignment horizontal="justify" vertical="center" wrapText="1"/>
    </xf>
    <xf numFmtId="0" fontId="25" fillId="6" borderId="2" xfId="0" applyFont="1" applyFill="1" applyBorder="1" applyAlignment="1">
      <alignment horizontal="justify" vertical="center" wrapText="1"/>
    </xf>
    <xf numFmtId="0" fontId="24" fillId="6" borderId="2" xfId="0" applyFont="1" applyFill="1" applyBorder="1" applyAlignment="1">
      <alignment vertical="center" wrapText="1"/>
    </xf>
    <xf numFmtId="0" fontId="25" fillId="6" borderId="2" xfId="0" applyFont="1" applyFill="1" applyBorder="1" applyAlignment="1">
      <alignment vertical="center" wrapText="1"/>
    </xf>
    <xf numFmtId="0" fontId="24" fillId="6" borderId="2" xfId="0" applyFont="1" applyFill="1" applyBorder="1" applyAlignment="1">
      <alignment horizontal="left" vertical="center" wrapText="1" indent="1"/>
    </xf>
    <xf numFmtId="166" fontId="18" fillId="5" borderId="5" xfId="211" applyNumberFormat="1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168" fontId="4" fillId="0" borderId="2" xfId="106" applyNumberFormat="1" applyFont="1" applyFill="1" applyBorder="1" applyAlignment="1">
      <alignment horizontal="center" vertical="center" wrapText="1"/>
    </xf>
    <xf numFmtId="0" fontId="2" fillId="0" borderId="17" xfId="503" applyFont="1" applyFill="1" applyBorder="1" applyAlignment="1">
      <alignment vertical="top" wrapText="1"/>
    </xf>
    <xf numFmtId="0" fontId="2" fillId="0" borderId="18" xfId="503" applyFont="1" applyFill="1" applyBorder="1" applyAlignment="1">
      <alignment vertical="top" wrapText="1"/>
    </xf>
    <xf numFmtId="0" fontId="2" fillId="0" borderId="19" xfId="503" applyFont="1" applyFill="1" applyBorder="1" applyAlignment="1">
      <alignment vertical="top" wrapText="1"/>
    </xf>
    <xf numFmtId="0" fontId="3" fillId="0" borderId="2" xfId="503" applyFont="1" applyFill="1" applyBorder="1" applyAlignment="1">
      <alignment horizontal="center" vertical="center" textRotation="90" wrapText="1"/>
    </xf>
    <xf numFmtId="16" fontId="3" fillId="0" borderId="2" xfId="503" applyNumberFormat="1" applyFont="1" applyFill="1" applyBorder="1" applyAlignment="1">
      <alignment horizontal="center" vertical="center" textRotation="90" wrapText="1"/>
    </xf>
    <xf numFmtId="0" fontId="2" fillId="0" borderId="2" xfId="503" applyFont="1" applyFill="1" applyBorder="1" applyAlignment="1">
      <alignment wrapText="1"/>
    </xf>
    <xf numFmtId="166" fontId="18" fillId="0" borderId="2" xfId="503" applyNumberFormat="1" applyFont="1" applyFill="1" applyBorder="1" applyAlignment="1"/>
    <xf numFmtId="0" fontId="24" fillId="0" borderId="2" xfId="0" applyFont="1" applyBorder="1" applyAlignment="1">
      <alignment horizontal="justify" wrapText="1"/>
    </xf>
    <xf numFmtId="2" fontId="2" fillId="0" borderId="2" xfId="503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justify" vertical="top" wrapText="1"/>
    </xf>
    <xf numFmtId="0" fontId="4" fillId="0" borderId="27" xfId="106" applyNumberFormat="1" applyFont="1" applyFill="1" applyBorder="1" applyAlignment="1">
      <alignment vertical="top" wrapText="1"/>
    </xf>
    <xf numFmtId="166" fontId="4" fillId="0" borderId="27" xfId="106" applyNumberFormat="1" applyFont="1" applyFill="1" applyBorder="1" applyAlignment="1">
      <alignment vertical="top" wrapText="1"/>
    </xf>
    <xf numFmtId="168" fontId="4" fillId="5" borderId="1" xfId="106" applyNumberFormat="1" applyFont="1" applyFill="1" applyBorder="1" applyAlignment="1">
      <alignment horizontal="center" vertical="center" wrapText="1"/>
    </xf>
    <xf numFmtId="168" fontId="3" fillId="5" borderId="4" xfId="106" applyNumberFormat="1" applyFont="1" applyFill="1" applyBorder="1" applyAlignment="1">
      <alignment horizontal="center" vertical="center" wrapText="1"/>
    </xf>
    <xf numFmtId="168" fontId="3" fillId="5" borderId="2" xfId="106" applyNumberFormat="1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vertical="center" wrapText="1"/>
    </xf>
    <xf numFmtId="0" fontId="24" fillId="5" borderId="2" xfId="0" applyFont="1" applyFill="1" applyBorder="1" applyAlignment="1">
      <alignment vertical="center" wrapText="1"/>
    </xf>
    <xf numFmtId="166" fontId="18" fillId="5" borderId="1" xfId="211" applyNumberFormat="1" applyFont="1" applyFill="1" applyBorder="1" applyAlignment="1">
      <alignment horizontal="center" vertical="center"/>
    </xf>
    <xf numFmtId="0" fontId="2" fillId="5" borderId="4" xfId="57" applyFont="1" applyFill="1" applyBorder="1" applyAlignment="1">
      <alignment horizontal="center" vertical="center" wrapText="1"/>
    </xf>
    <xf numFmtId="169" fontId="2" fillId="5" borderId="4" xfId="211" applyNumberFormat="1" applyFont="1" applyFill="1" applyBorder="1" applyAlignment="1">
      <alignment horizontal="center" vertical="center" wrapText="1"/>
    </xf>
    <xf numFmtId="168" fontId="2" fillId="5" borderId="4" xfId="211" applyNumberFormat="1" applyFont="1" applyFill="1" applyBorder="1" applyAlignment="1">
      <alignment horizontal="center" vertical="center" wrapText="1"/>
    </xf>
    <xf numFmtId="166" fontId="18" fillId="5" borderId="4" xfId="211" applyNumberFormat="1" applyFont="1" applyFill="1" applyBorder="1" applyAlignment="1">
      <alignment vertical="center"/>
    </xf>
    <xf numFmtId="0" fontId="4" fillId="0" borderId="2" xfId="503" applyFont="1" applyFill="1" applyBorder="1" applyAlignment="1">
      <alignment horizontal="center" vertical="center" textRotation="90" wrapText="1"/>
    </xf>
    <xf numFmtId="2" fontId="4" fillId="0" borderId="2" xfId="106" applyNumberFormat="1" applyFont="1" applyFill="1" applyBorder="1" applyAlignment="1">
      <alignment horizontal="center" vertical="center" wrapText="1"/>
    </xf>
    <xf numFmtId="166" fontId="4" fillId="0" borderId="2" xfId="106" applyNumberFormat="1" applyFont="1" applyFill="1" applyBorder="1" applyAlignment="1">
      <alignment horizontal="center" vertical="center" wrapText="1"/>
    </xf>
    <xf numFmtId="0" fontId="4" fillId="0" borderId="2" xfId="106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top" wrapText="1"/>
    </xf>
    <xf numFmtId="0" fontId="0" fillId="0" borderId="2" xfId="0" applyFill="1" applyBorder="1"/>
    <xf numFmtId="0" fontId="2" fillId="0" borderId="36" xfId="211" applyFont="1" applyFill="1" applyBorder="1" applyAlignment="1">
      <alignment horizontal="center" vertical="top" wrapText="1"/>
    </xf>
    <xf numFmtId="0" fontId="2" fillId="0" borderId="18" xfId="211" applyFont="1" applyFill="1" applyBorder="1" applyAlignment="1">
      <alignment horizontal="center" vertical="top" wrapText="1"/>
    </xf>
    <xf numFmtId="0" fontId="2" fillId="0" borderId="19" xfId="211" applyFont="1" applyFill="1" applyBorder="1" applyAlignment="1">
      <alignment horizontal="center" vertical="top" wrapText="1"/>
    </xf>
    <xf numFmtId="0" fontId="19" fillId="5" borderId="37" xfId="211" applyFont="1" applyFill="1" applyBorder="1" applyAlignment="1">
      <alignment horizontal="center" vertical="top" wrapText="1"/>
    </xf>
    <xf numFmtId="0" fontId="19" fillId="5" borderId="3" xfId="211" applyFont="1" applyFill="1" applyBorder="1" applyAlignment="1">
      <alignment horizontal="center" vertical="top" wrapText="1"/>
    </xf>
    <xf numFmtId="0" fontId="19" fillId="5" borderId="20" xfId="211" applyFont="1" applyFill="1" applyBorder="1" applyAlignment="1">
      <alignment horizontal="center" vertical="top" wrapText="1"/>
    </xf>
    <xf numFmtId="166" fontId="26" fillId="5" borderId="37" xfId="211" applyNumberFormat="1" applyFont="1" applyFill="1" applyBorder="1" applyAlignment="1">
      <alignment horizontal="center" vertical="top"/>
    </xf>
    <xf numFmtId="166" fontId="26" fillId="5" borderId="3" xfId="211" applyNumberFormat="1" applyFont="1" applyFill="1" applyBorder="1" applyAlignment="1">
      <alignment horizontal="center" vertical="top"/>
    </xf>
    <xf numFmtId="0" fontId="2" fillId="5" borderId="34" xfId="211" applyFont="1" applyFill="1" applyBorder="1" applyAlignment="1">
      <alignment horizontal="left" vertical="top" wrapText="1"/>
    </xf>
    <xf numFmtId="0" fontId="2" fillId="5" borderId="16" xfId="211" applyFont="1" applyFill="1" applyBorder="1" applyAlignment="1">
      <alignment horizontal="left" vertical="top" wrapText="1"/>
    </xf>
    <xf numFmtId="0" fontId="2" fillId="5" borderId="22" xfId="211" applyFont="1" applyFill="1" applyBorder="1" applyAlignment="1">
      <alignment horizontal="left" vertical="top" wrapText="1"/>
    </xf>
    <xf numFmtId="166" fontId="18" fillId="5" borderId="37" xfId="211" applyNumberFormat="1" applyFont="1" applyFill="1" applyBorder="1" applyAlignment="1">
      <alignment horizontal="center" vertical="top"/>
    </xf>
    <xf numFmtId="166" fontId="18" fillId="5" borderId="3" xfId="211" applyNumberFormat="1" applyFont="1" applyFill="1" applyBorder="1" applyAlignment="1">
      <alignment horizontal="center" vertical="top"/>
    </xf>
    <xf numFmtId="166" fontId="18" fillId="5" borderId="20" xfId="211" applyNumberFormat="1" applyFont="1" applyFill="1" applyBorder="1" applyAlignment="1">
      <alignment horizontal="center" vertical="top"/>
    </xf>
    <xf numFmtId="0" fontId="3" fillId="5" borderId="8" xfId="106" applyNumberFormat="1" applyFont="1" applyFill="1" applyBorder="1" applyAlignment="1">
      <alignment horizontal="left" vertical="top" wrapText="1"/>
    </xf>
    <xf numFmtId="0" fontId="3" fillId="5" borderId="9" xfId="106" applyNumberFormat="1" applyFont="1" applyFill="1" applyBorder="1" applyAlignment="1">
      <alignment horizontal="left" vertical="top" wrapText="1"/>
    </xf>
    <xf numFmtId="0" fontId="3" fillId="5" borderId="10" xfId="106" applyNumberFormat="1" applyFont="1" applyFill="1" applyBorder="1" applyAlignment="1">
      <alignment horizontal="left" vertical="top" wrapText="1"/>
    </xf>
    <xf numFmtId="0" fontId="3" fillId="5" borderId="11" xfId="106" applyNumberFormat="1" applyFont="1" applyFill="1" applyBorder="1" applyAlignment="1">
      <alignment horizontal="left" vertical="top" wrapText="1"/>
    </xf>
    <xf numFmtId="0" fontId="3" fillId="5" borderId="0" xfId="106" applyNumberFormat="1" applyFont="1" applyFill="1" applyBorder="1" applyAlignment="1">
      <alignment horizontal="left" vertical="top" wrapText="1"/>
    </xf>
    <xf numFmtId="0" fontId="3" fillId="5" borderId="12" xfId="106" applyNumberFormat="1" applyFont="1" applyFill="1" applyBorder="1" applyAlignment="1">
      <alignment horizontal="left" vertical="top" wrapText="1"/>
    </xf>
    <xf numFmtId="0" fontId="3" fillId="5" borderId="13" xfId="106" applyNumberFormat="1" applyFont="1" applyFill="1" applyBorder="1" applyAlignment="1">
      <alignment horizontal="left" vertical="top" wrapText="1"/>
    </xf>
    <xf numFmtId="0" fontId="3" fillId="5" borderId="14" xfId="106" applyNumberFormat="1" applyFont="1" applyFill="1" applyBorder="1" applyAlignment="1">
      <alignment horizontal="left" vertical="top" wrapText="1"/>
    </xf>
    <xf numFmtId="0" fontId="3" fillId="5" borderId="15" xfId="106" applyNumberFormat="1" applyFont="1" applyFill="1" applyBorder="1" applyAlignment="1">
      <alignment horizontal="left" vertical="top" wrapText="1"/>
    </xf>
    <xf numFmtId="0" fontId="2" fillId="5" borderId="13" xfId="57" applyFont="1" applyFill="1" applyBorder="1" applyAlignment="1">
      <alignment horizontal="center" vertical="center" wrapText="1"/>
    </xf>
    <xf numFmtId="0" fontId="2" fillId="5" borderId="24" xfId="57" applyFont="1" applyFill="1" applyBorder="1" applyAlignment="1">
      <alignment horizontal="center" vertical="center" wrapText="1"/>
    </xf>
    <xf numFmtId="0" fontId="2" fillId="5" borderId="25" xfId="57" applyFont="1" applyFill="1" applyBorder="1" applyAlignment="1">
      <alignment horizontal="center" vertical="center" wrapText="1"/>
    </xf>
    <xf numFmtId="0" fontId="19" fillId="5" borderId="8" xfId="57" applyFont="1" applyFill="1" applyBorder="1" applyAlignment="1">
      <alignment horizontal="left" vertical="center" wrapText="1"/>
    </xf>
    <xf numFmtId="0" fontId="19" fillId="5" borderId="9" xfId="57" applyFont="1" applyFill="1" applyBorder="1" applyAlignment="1">
      <alignment horizontal="left" vertical="center" wrapText="1"/>
    </xf>
    <xf numFmtId="0" fontId="19" fillId="5" borderId="10" xfId="57" applyFont="1" applyFill="1" applyBorder="1" applyAlignment="1">
      <alignment horizontal="left" vertical="center" wrapText="1"/>
    </xf>
    <xf numFmtId="0" fontId="3" fillId="5" borderId="8" xfId="211" applyFont="1" applyFill="1" applyBorder="1" applyAlignment="1">
      <alignment horizontal="center" vertical="center" textRotation="90" wrapText="1"/>
    </xf>
    <xf numFmtId="0" fontId="3" fillId="5" borderId="9" xfId="211" applyFont="1" applyFill="1" applyBorder="1" applyAlignment="1">
      <alignment horizontal="center" vertical="center" textRotation="90" wrapText="1"/>
    </xf>
    <xf numFmtId="0" fontId="3" fillId="5" borderId="11" xfId="211" applyFont="1" applyFill="1" applyBorder="1" applyAlignment="1">
      <alignment horizontal="center" vertical="center" textRotation="90" wrapText="1"/>
    </xf>
    <xf numFmtId="0" fontId="3" fillId="5" borderId="0" xfId="211" applyFont="1" applyFill="1" applyBorder="1" applyAlignment="1">
      <alignment horizontal="center" vertical="center" textRotation="90" wrapText="1"/>
    </xf>
    <xf numFmtId="0" fontId="19" fillId="5" borderId="37" xfId="503" applyFont="1" applyFill="1" applyBorder="1" applyAlignment="1">
      <alignment horizontal="center" vertical="top" wrapText="1"/>
    </xf>
    <xf numFmtId="0" fontId="19" fillId="5" borderId="3" xfId="503" applyFont="1" applyFill="1" applyBorder="1" applyAlignment="1">
      <alignment horizontal="center" vertical="top" wrapText="1"/>
    </xf>
    <xf numFmtId="0" fontId="19" fillId="5" borderId="20" xfId="503" applyFont="1" applyFill="1" applyBorder="1" applyAlignment="1">
      <alignment horizontal="center" vertical="top" wrapText="1"/>
    </xf>
    <xf numFmtId="0" fontId="19" fillId="5" borderId="2" xfId="57" applyFont="1" applyFill="1" applyBorder="1" applyAlignment="1">
      <alignment horizontal="left" vertical="center" wrapText="1"/>
    </xf>
    <xf numFmtId="0" fontId="2" fillId="0" borderId="2" xfId="503" applyFont="1" applyFill="1" applyBorder="1" applyAlignment="1">
      <alignment horizontal="left" vertical="top" wrapText="1"/>
    </xf>
    <xf numFmtId="0" fontId="3" fillId="0" borderId="8" xfId="106" applyNumberFormat="1" applyFont="1" applyFill="1" applyBorder="1" applyAlignment="1">
      <alignment horizontal="left" vertical="top" wrapText="1"/>
    </xf>
    <xf numFmtId="0" fontId="3" fillId="0" borderId="9" xfId="106" applyNumberFormat="1" applyFont="1" applyFill="1" applyBorder="1" applyAlignment="1">
      <alignment horizontal="left" vertical="top" wrapText="1"/>
    </xf>
    <xf numFmtId="0" fontId="3" fillId="0" borderId="10" xfId="106" applyNumberFormat="1" applyFont="1" applyFill="1" applyBorder="1" applyAlignment="1">
      <alignment horizontal="left" vertical="top" wrapText="1"/>
    </xf>
    <xf numFmtId="0" fontId="3" fillId="0" borderId="11" xfId="106" applyNumberFormat="1" applyFont="1" applyFill="1" applyBorder="1" applyAlignment="1">
      <alignment horizontal="left" vertical="top" wrapText="1"/>
    </xf>
    <xf numFmtId="0" fontId="3" fillId="0" borderId="0" xfId="106" applyNumberFormat="1" applyFont="1" applyFill="1" applyBorder="1" applyAlignment="1">
      <alignment horizontal="left" vertical="top" wrapText="1"/>
    </xf>
    <xf numFmtId="0" fontId="3" fillId="0" borderId="12" xfId="106" applyNumberFormat="1" applyFont="1" applyFill="1" applyBorder="1" applyAlignment="1">
      <alignment horizontal="left" vertical="top" wrapText="1"/>
    </xf>
    <xf numFmtId="0" fontId="3" fillId="0" borderId="13" xfId="106" applyNumberFormat="1" applyFont="1" applyFill="1" applyBorder="1" applyAlignment="1">
      <alignment horizontal="left" vertical="top" wrapText="1"/>
    </xf>
    <xf numFmtId="0" fontId="3" fillId="0" borderId="14" xfId="106" applyNumberFormat="1" applyFont="1" applyFill="1" applyBorder="1" applyAlignment="1">
      <alignment horizontal="left" vertical="top" wrapText="1"/>
    </xf>
    <xf numFmtId="0" fontId="3" fillId="0" borderId="15" xfId="106" applyNumberFormat="1" applyFont="1" applyFill="1" applyBorder="1" applyAlignment="1">
      <alignment horizontal="left" vertical="top" wrapText="1"/>
    </xf>
    <xf numFmtId="166" fontId="18" fillId="0" borderId="2" xfId="503" applyNumberFormat="1" applyFont="1" applyFill="1" applyBorder="1" applyAlignment="1">
      <alignment horizontal="center" vertical="top"/>
    </xf>
    <xf numFmtId="0" fontId="2" fillId="0" borderId="36" xfId="2" applyFont="1" applyFill="1" applyBorder="1" applyAlignment="1">
      <alignment horizontal="center" vertical="top" wrapText="1"/>
    </xf>
    <xf numFmtId="0" fontId="2" fillId="0" borderId="18" xfId="2" applyFont="1" applyFill="1" applyBorder="1" applyAlignment="1">
      <alignment horizontal="center" vertical="top" wrapText="1"/>
    </xf>
    <xf numFmtId="0" fontId="2" fillId="0" borderId="19" xfId="2" applyFont="1" applyFill="1" applyBorder="1" applyAlignment="1">
      <alignment horizontal="center" vertical="top" wrapText="1"/>
    </xf>
    <xf numFmtId="0" fontId="19" fillId="5" borderId="37" xfId="2" applyFont="1" applyFill="1" applyBorder="1" applyAlignment="1">
      <alignment horizontal="center" vertical="top" wrapText="1"/>
    </xf>
    <xf numFmtId="0" fontId="19" fillId="5" borderId="3" xfId="2" applyFont="1" applyFill="1" applyBorder="1" applyAlignment="1">
      <alignment horizontal="center" vertical="top" wrapText="1"/>
    </xf>
    <xf numFmtId="0" fontId="19" fillId="5" borderId="20" xfId="2" applyFont="1" applyFill="1" applyBorder="1" applyAlignment="1">
      <alignment horizontal="center" vertical="top" wrapText="1"/>
    </xf>
    <xf numFmtId="0" fontId="19" fillId="5" borderId="23" xfId="57" applyFont="1" applyFill="1" applyBorder="1" applyAlignment="1">
      <alignment horizontal="left" vertical="center" wrapText="1"/>
    </xf>
    <xf numFmtId="0" fontId="19" fillId="5" borderId="24" xfId="57" applyFont="1" applyFill="1" applyBorder="1" applyAlignment="1">
      <alignment horizontal="left" vertical="center" wrapText="1"/>
    </xf>
    <xf numFmtId="0" fontId="19" fillId="5" borderId="25" xfId="57" applyFont="1" applyFill="1" applyBorder="1" applyAlignment="1">
      <alignment horizontal="left" vertical="center" wrapText="1"/>
    </xf>
    <xf numFmtId="0" fontId="11" fillId="5" borderId="23" xfId="57" applyFont="1" applyFill="1" applyBorder="1" applyAlignment="1">
      <alignment horizontal="left" vertical="center" wrapText="1"/>
    </xf>
    <xf numFmtId="0" fontId="11" fillId="5" borderId="24" xfId="57" applyFont="1" applyFill="1" applyBorder="1" applyAlignment="1">
      <alignment horizontal="left" vertical="center" wrapText="1"/>
    </xf>
    <xf numFmtId="0" fontId="11" fillId="5" borderId="25" xfId="57" applyFont="1" applyFill="1" applyBorder="1" applyAlignment="1">
      <alignment horizontal="left" vertical="center" wrapText="1"/>
    </xf>
    <xf numFmtId="0" fontId="3" fillId="5" borderId="8" xfId="106" applyNumberFormat="1" applyFont="1" applyFill="1" applyBorder="1" applyAlignment="1">
      <alignment horizontal="center" vertical="top" wrapText="1"/>
    </xf>
    <xf numFmtId="0" fontId="3" fillId="5" borderId="9" xfId="106" applyNumberFormat="1" applyFont="1" applyFill="1" applyBorder="1" applyAlignment="1">
      <alignment horizontal="center" vertical="top" wrapText="1"/>
    </xf>
    <xf numFmtId="0" fontId="3" fillId="5" borderId="10" xfId="106" applyNumberFormat="1" applyFont="1" applyFill="1" applyBorder="1" applyAlignment="1">
      <alignment horizontal="center" vertical="top" wrapText="1"/>
    </xf>
    <xf numFmtId="0" fontId="3" fillId="5" borderId="11" xfId="106" applyNumberFormat="1" applyFont="1" applyFill="1" applyBorder="1" applyAlignment="1">
      <alignment horizontal="center" vertical="top" wrapText="1"/>
    </xf>
    <xf numFmtId="0" fontId="3" fillId="5" borderId="0" xfId="106" applyNumberFormat="1" applyFont="1" applyFill="1" applyBorder="1" applyAlignment="1">
      <alignment horizontal="center" vertical="top" wrapText="1"/>
    </xf>
    <xf numFmtId="0" fontId="3" fillId="5" borderId="12" xfId="106" applyNumberFormat="1" applyFont="1" applyFill="1" applyBorder="1" applyAlignment="1">
      <alignment horizontal="center" vertical="top" wrapText="1"/>
    </xf>
    <xf numFmtId="0" fontId="3" fillId="5" borderId="13" xfId="106" applyNumberFormat="1" applyFont="1" applyFill="1" applyBorder="1" applyAlignment="1">
      <alignment horizontal="center" vertical="top" wrapText="1"/>
    </xf>
    <xf numFmtId="0" fontId="3" fillId="5" borderId="14" xfId="106" applyNumberFormat="1" applyFont="1" applyFill="1" applyBorder="1" applyAlignment="1">
      <alignment horizontal="center" vertical="top" wrapText="1"/>
    </xf>
    <xf numFmtId="0" fontId="3" fillId="5" borderId="15" xfId="106" applyNumberFormat="1" applyFont="1" applyFill="1" applyBorder="1" applyAlignment="1">
      <alignment horizontal="center" vertical="top" wrapText="1"/>
    </xf>
    <xf numFmtId="0" fontId="2" fillId="5" borderId="23" xfId="57" applyFont="1" applyFill="1" applyBorder="1" applyAlignment="1">
      <alignment horizontal="center" vertical="center" wrapText="1"/>
    </xf>
    <xf numFmtId="0" fontId="19" fillId="5" borderId="36" xfId="2" applyFont="1" applyFill="1" applyBorder="1" applyAlignment="1">
      <alignment horizontal="center" vertical="top" wrapText="1"/>
    </xf>
    <xf numFmtId="0" fontId="19" fillId="5" borderId="18" xfId="2" applyFont="1" applyFill="1" applyBorder="1" applyAlignment="1">
      <alignment horizontal="center" vertical="top" wrapText="1"/>
    </xf>
    <xf numFmtId="0" fontId="19" fillId="5" borderId="19" xfId="2" applyFont="1" applyFill="1" applyBorder="1" applyAlignment="1">
      <alignment horizontal="center" vertical="top" wrapText="1"/>
    </xf>
    <xf numFmtId="0" fontId="19" fillId="5" borderId="37" xfId="2" applyFont="1" applyFill="1" applyBorder="1" applyAlignment="1">
      <alignment horizontal="left" vertical="top" wrapText="1"/>
    </xf>
    <xf numFmtId="0" fontId="19" fillId="5" borderId="3" xfId="2" applyFont="1" applyFill="1" applyBorder="1" applyAlignment="1">
      <alignment horizontal="left" vertical="top" wrapText="1"/>
    </xf>
    <xf numFmtId="0" fontId="19" fillId="5" borderId="20" xfId="2" applyFont="1" applyFill="1" applyBorder="1" applyAlignment="1">
      <alignment horizontal="left" vertical="top" wrapText="1"/>
    </xf>
    <xf numFmtId="166" fontId="18" fillId="5" borderId="37" xfId="2" applyNumberFormat="1" applyFont="1" applyFill="1" applyBorder="1" applyAlignment="1">
      <alignment horizontal="center" vertical="top"/>
    </xf>
    <xf numFmtId="166" fontId="18" fillId="5" borderId="3" xfId="2" applyNumberFormat="1" applyFont="1" applyFill="1" applyBorder="1" applyAlignment="1">
      <alignment horizontal="center" vertical="top"/>
    </xf>
    <xf numFmtId="166" fontId="18" fillId="5" borderId="20" xfId="2" applyNumberFormat="1" applyFont="1" applyFill="1" applyBorder="1" applyAlignment="1">
      <alignment horizontal="center" vertical="top"/>
    </xf>
    <xf numFmtId="0" fontId="2" fillId="5" borderId="34" xfId="2" applyFont="1" applyFill="1" applyBorder="1" applyAlignment="1">
      <alignment horizontal="left" vertical="top" wrapText="1"/>
    </xf>
    <xf numFmtId="0" fontId="2" fillId="5" borderId="16" xfId="2" applyFont="1" applyFill="1" applyBorder="1" applyAlignment="1">
      <alignment horizontal="left" vertical="top" wrapText="1"/>
    </xf>
    <xf numFmtId="0" fontId="2" fillId="5" borderId="22" xfId="2" applyFont="1" applyFill="1" applyBorder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31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3" fillId="0" borderId="28" xfId="57" applyFont="1" applyFill="1" applyBorder="1" applyAlignment="1">
      <alignment horizontal="center" vertical="center" wrapText="1"/>
    </xf>
    <xf numFmtId="0" fontId="3" fillId="0" borderId="29" xfId="57" applyFont="1" applyFill="1" applyBorder="1" applyAlignment="1">
      <alignment horizontal="center" vertical="center" wrapText="1"/>
    </xf>
    <xf numFmtId="0" fontId="3" fillId="0" borderId="30" xfId="57" applyFont="1" applyFill="1" applyBorder="1" applyAlignment="1">
      <alignment horizontal="center" vertical="center" wrapText="1"/>
    </xf>
    <xf numFmtId="0" fontId="2" fillId="0" borderId="26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11" fillId="0" borderId="28" xfId="2" applyFont="1" applyFill="1" applyBorder="1" applyAlignment="1">
      <alignment horizontal="center" vertical="center" wrapText="1"/>
    </xf>
    <xf numFmtId="0" fontId="11" fillId="0" borderId="29" xfId="2" applyFont="1" applyFill="1" applyBorder="1" applyAlignment="1">
      <alignment horizontal="center" vertical="center" wrapText="1"/>
    </xf>
    <xf numFmtId="0" fontId="11" fillId="0" borderId="30" xfId="2" applyFont="1" applyFill="1" applyBorder="1" applyAlignment="1">
      <alignment horizontal="center" vertical="center" wrapText="1"/>
    </xf>
    <xf numFmtId="0" fontId="3" fillId="0" borderId="27" xfId="2" applyFont="1" applyFill="1" applyBorder="1" applyAlignment="1">
      <alignment horizontal="center" vertical="center"/>
    </xf>
    <xf numFmtId="166" fontId="26" fillId="5" borderId="37" xfId="2" applyNumberFormat="1" applyFont="1" applyFill="1" applyBorder="1" applyAlignment="1">
      <alignment horizontal="center" vertical="top"/>
    </xf>
    <xf numFmtId="166" fontId="26" fillId="5" borderId="3" xfId="2" applyNumberFormat="1" applyFont="1" applyFill="1" applyBorder="1" applyAlignment="1">
      <alignment horizontal="center" vertical="top"/>
    </xf>
    <xf numFmtId="166" fontId="26" fillId="5" borderId="20" xfId="2" applyNumberFormat="1" applyFont="1" applyFill="1" applyBorder="1" applyAlignment="1">
      <alignment horizontal="center" vertical="top"/>
    </xf>
    <xf numFmtId="0" fontId="14" fillId="0" borderId="36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/>
    </xf>
    <xf numFmtId="0" fontId="14" fillId="0" borderId="19" xfId="0" applyFont="1" applyBorder="1" applyAlignment="1">
      <alignment horizontal="center" vertical="top"/>
    </xf>
    <xf numFmtId="0" fontId="22" fillId="5" borderId="37" xfId="0" applyNumberFormat="1" applyFont="1" applyFill="1" applyBorder="1" applyAlignment="1">
      <alignment horizontal="center" vertical="top" wrapText="1"/>
    </xf>
    <xf numFmtId="0" fontId="22" fillId="5" borderId="3" xfId="0" applyNumberFormat="1" applyFont="1" applyFill="1" applyBorder="1" applyAlignment="1">
      <alignment horizontal="center" vertical="top" wrapText="1"/>
    </xf>
    <xf numFmtId="0" fontId="22" fillId="5" borderId="20" xfId="0" applyNumberFormat="1" applyFont="1" applyFill="1" applyBorder="1" applyAlignment="1">
      <alignment horizontal="center" vertical="top" wrapText="1"/>
    </xf>
    <xf numFmtId="0" fontId="22" fillId="5" borderId="8" xfId="0" applyFont="1" applyFill="1" applyBorder="1" applyAlignment="1">
      <alignment horizontal="center" vertical="top" wrapText="1"/>
    </xf>
    <xf numFmtId="0" fontId="22" fillId="5" borderId="9" xfId="0" applyFont="1" applyFill="1" applyBorder="1" applyAlignment="1">
      <alignment horizontal="center" vertical="top" wrapText="1"/>
    </xf>
    <xf numFmtId="0" fontId="22" fillId="5" borderId="10" xfId="0" applyFont="1" applyFill="1" applyBorder="1" applyAlignment="1">
      <alignment horizontal="center" vertical="top" wrapText="1"/>
    </xf>
    <xf numFmtId="0" fontId="22" fillId="5" borderId="11" xfId="0" applyFont="1" applyFill="1" applyBorder="1" applyAlignment="1">
      <alignment horizontal="center" vertical="top" wrapText="1"/>
    </xf>
    <xf numFmtId="0" fontId="22" fillId="5" borderId="0" xfId="0" applyFont="1" applyFill="1" applyBorder="1" applyAlignment="1">
      <alignment horizontal="center" vertical="top" wrapText="1"/>
    </xf>
    <xf numFmtId="0" fontId="22" fillId="5" borderId="12" xfId="0" applyFont="1" applyFill="1" applyBorder="1" applyAlignment="1">
      <alignment horizontal="center" vertical="top" wrapText="1"/>
    </xf>
    <xf numFmtId="0" fontId="2" fillId="0" borderId="41" xfId="2" applyFont="1" applyFill="1" applyBorder="1" applyAlignment="1">
      <alignment horizontal="center" vertical="top" wrapText="1"/>
    </xf>
    <xf numFmtId="0" fontId="2" fillId="0" borderId="42" xfId="2" applyFont="1" applyFill="1" applyBorder="1" applyAlignment="1">
      <alignment horizontal="center" vertical="top" wrapText="1"/>
    </xf>
    <xf numFmtId="0" fontId="2" fillId="0" borderId="43" xfId="2" applyFont="1" applyFill="1" applyBorder="1" applyAlignment="1">
      <alignment horizontal="center" vertical="top" wrapText="1"/>
    </xf>
    <xf numFmtId="0" fontId="19" fillId="5" borderId="32" xfId="57" applyFont="1" applyFill="1" applyBorder="1" applyAlignment="1">
      <alignment horizontal="left" vertical="center" wrapText="1"/>
    </xf>
    <xf numFmtId="0" fontId="19" fillId="5" borderId="33" xfId="57" applyFont="1" applyFill="1" applyBorder="1" applyAlignment="1">
      <alignment horizontal="left" vertical="center" wrapText="1"/>
    </xf>
    <xf numFmtId="0" fontId="19" fillId="5" borderId="5" xfId="57" applyFont="1" applyFill="1" applyBorder="1" applyAlignment="1">
      <alignment horizontal="left" vertical="center" wrapText="1"/>
    </xf>
    <xf numFmtId="16" fontId="3" fillId="5" borderId="8" xfId="2" applyNumberFormat="1" applyFont="1" applyFill="1" applyBorder="1" applyAlignment="1">
      <alignment horizontal="center" vertical="center" textRotation="90" wrapText="1"/>
    </xf>
    <xf numFmtId="16" fontId="3" fillId="5" borderId="9" xfId="2" applyNumberFormat="1" applyFont="1" applyFill="1" applyBorder="1" applyAlignment="1">
      <alignment horizontal="center" vertical="center" textRotation="90" wrapText="1"/>
    </xf>
    <xf numFmtId="16" fontId="3" fillId="5" borderId="10" xfId="2" applyNumberFormat="1" applyFont="1" applyFill="1" applyBorder="1" applyAlignment="1">
      <alignment horizontal="center" vertical="center" textRotation="90" wrapText="1"/>
    </xf>
    <xf numFmtId="16" fontId="3" fillId="5" borderId="11" xfId="2" applyNumberFormat="1" applyFont="1" applyFill="1" applyBorder="1" applyAlignment="1">
      <alignment horizontal="center" vertical="center" textRotation="90" wrapText="1"/>
    </xf>
    <xf numFmtId="16" fontId="3" fillId="5" borderId="0" xfId="2" applyNumberFormat="1" applyFont="1" applyFill="1" applyBorder="1" applyAlignment="1">
      <alignment horizontal="center" vertical="center" textRotation="90" wrapText="1"/>
    </xf>
    <xf numFmtId="16" fontId="3" fillId="5" borderId="12" xfId="2" applyNumberFormat="1" applyFont="1" applyFill="1" applyBorder="1" applyAlignment="1">
      <alignment horizontal="center" vertical="center" textRotation="90" wrapText="1"/>
    </xf>
    <xf numFmtId="16" fontId="3" fillId="5" borderId="13" xfId="2" applyNumberFormat="1" applyFont="1" applyFill="1" applyBorder="1" applyAlignment="1">
      <alignment horizontal="center" vertical="center" textRotation="90" wrapText="1"/>
    </xf>
    <xf numFmtId="16" fontId="3" fillId="5" borderId="14" xfId="2" applyNumberFormat="1" applyFont="1" applyFill="1" applyBorder="1" applyAlignment="1">
      <alignment horizontal="center" vertical="center" textRotation="90" wrapText="1"/>
    </xf>
    <xf numFmtId="16" fontId="3" fillId="5" borderId="15" xfId="2" applyNumberFormat="1" applyFont="1" applyFill="1" applyBorder="1" applyAlignment="1">
      <alignment horizontal="center" vertical="center" textRotation="90" wrapText="1"/>
    </xf>
    <xf numFmtId="0" fontId="22" fillId="5" borderId="8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2" fillId="5" borderId="10" xfId="0" applyFont="1" applyFill="1" applyBorder="1" applyAlignment="1">
      <alignment horizontal="center"/>
    </xf>
    <xf numFmtId="0" fontId="22" fillId="5" borderId="11" xfId="0" applyFont="1" applyFill="1" applyBorder="1" applyAlignment="1">
      <alignment horizontal="center"/>
    </xf>
    <xf numFmtId="0" fontId="22" fillId="5" borderId="0" xfId="0" applyFont="1" applyFill="1" applyBorder="1" applyAlignment="1">
      <alignment horizontal="center"/>
    </xf>
    <xf numFmtId="0" fontId="22" fillId="5" borderId="12" xfId="0" applyFont="1" applyFill="1" applyBorder="1" applyAlignment="1">
      <alignment horizontal="center"/>
    </xf>
    <xf numFmtId="0" fontId="2" fillId="5" borderId="34" xfId="2" applyFont="1" applyFill="1" applyBorder="1" applyAlignment="1">
      <alignment horizontal="center" vertical="top" wrapText="1"/>
    </xf>
    <xf numFmtId="0" fontId="2" fillId="5" borderId="16" xfId="2" applyFont="1" applyFill="1" applyBorder="1" applyAlignment="1">
      <alignment horizontal="center" vertical="top" wrapText="1"/>
    </xf>
    <xf numFmtId="0" fontId="2" fillId="5" borderId="22" xfId="2" applyFont="1" applyFill="1" applyBorder="1" applyAlignment="1">
      <alignment horizontal="center" vertical="top" wrapText="1"/>
    </xf>
    <xf numFmtId="0" fontId="11" fillId="5" borderId="23" xfId="2" applyNumberFormat="1" applyFont="1" applyFill="1" applyBorder="1" applyAlignment="1">
      <alignment horizontal="left" vertical="top" wrapText="1"/>
    </xf>
    <xf numFmtId="0" fontId="11" fillId="5" borderId="24" xfId="2" applyNumberFormat="1" applyFont="1" applyFill="1" applyBorder="1" applyAlignment="1">
      <alignment horizontal="left" vertical="top" wrapText="1"/>
    </xf>
    <xf numFmtId="0" fontId="11" fillId="5" borderId="25" xfId="2" applyNumberFormat="1" applyFont="1" applyFill="1" applyBorder="1" applyAlignment="1">
      <alignment horizontal="left" vertical="top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5" fontId="3" fillId="0" borderId="1" xfId="106" applyNumberFormat="1" applyFont="1" applyFill="1" applyBorder="1" applyAlignment="1">
      <alignment horizontal="center" vertical="center" wrapText="1"/>
    </xf>
    <xf numFmtId="165" fontId="3" fillId="0" borderId="3" xfId="106" applyNumberFormat="1" applyFont="1" applyFill="1" applyBorder="1" applyAlignment="1">
      <alignment horizontal="center" vertical="center" wrapText="1"/>
    </xf>
    <xf numFmtId="165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6" fontId="6" fillId="0" borderId="1" xfId="2" applyNumberFormat="1" applyFont="1" applyFill="1" applyBorder="1" applyAlignment="1">
      <alignment horizontal="left" vertical="top" wrapText="1"/>
    </xf>
    <xf numFmtId="166" fontId="6" fillId="0" borderId="3" xfId="2" applyNumberFormat="1" applyFont="1" applyFill="1" applyBorder="1" applyAlignment="1">
      <alignment horizontal="left" vertical="top" wrapText="1"/>
    </xf>
    <xf numFmtId="166" fontId="6" fillId="0" borderId="4" xfId="2" applyNumberFormat="1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3" fillId="2" borderId="32" xfId="2" applyFont="1" applyFill="1" applyBorder="1" applyAlignment="1">
      <alignment horizontal="center" vertical="center"/>
    </xf>
    <xf numFmtId="0" fontId="3" fillId="2" borderId="33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3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5" borderId="4" xfId="0" applyFont="1" applyFill="1" applyBorder="1" applyAlignment="1">
      <alignment horizontal="justify" vertical="top" wrapText="1"/>
    </xf>
  </cellXfs>
  <cellStyles count="697">
    <cellStyle name="xl75" xfId="405" xr:uid="{00000000-0005-0000-0000-000000000000}"/>
    <cellStyle name="Обычный" xfId="0" builtinId="0"/>
    <cellStyle name="Обычный 2" xfId="1" xr:uid="{00000000-0005-0000-0000-000002000000}"/>
    <cellStyle name="Обычный 2 2" xfId="2" xr:uid="{00000000-0005-0000-0000-000003000000}"/>
    <cellStyle name="Обычный 2 2 10" xfId="3" xr:uid="{00000000-0005-0000-0000-000004000000}"/>
    <cellStyle name="Обычный 2 2 10 2" xfId="211" xr:uid="{00000000-0005-0000-0000-000005000000}"/>
    <cellStyle name="Обычный 2 2 10 3" xfId="308" xr:uid="{00000000-0005-0000-0000-000006000000}"/>
    <cellStyle name="Обычный 2 2 10 4" xfId="407" xr:uid="{00000000-0005-0000-0000-000007000000}"/>
    <cellStyle name="Обычный 2 2 10 5" xfId="504" xr:uid="{00000000-0005-0000-0000-000008000000}"/>
    <cellStyle name="Обычный 2 2 10 6" xfId="601" xr:uid="{00000000-0005-0000-0000-000009000000}"/>
    <cellStyle name="Обычный 2 2 10 7" xfId="114" xr:uid="{00000000-0005-0000-0000-00000A000000}"/>
    <cellStyle name="Обычный 2 2 11" xfId="4" xr:uid="{00000000-0005-0000-0000-00000B000000}"/>
    <cellStyle name="Обычный 2 2 11 2" xfId="212" xr:uid="{00000000-0005-0000-0000-00000C000000}"/>
    <cellStyle name="Обычный 2 2 11 3" xfId="309" xr:uid="{00000000-0005-0000-0000-00000D000000}"/>
    <cellStyle name="Обычный 2 2 11 4" xfId="408" xr:uid="{00000000-0005-0000-0000-00000E000000}"/>
    <cellStyle name="Обычный 2 2 11 5" xfId="505" xr:uid="{00000000-0005-0000-0000-00000F000000}"/>
    <cellStyle name="Обычный 2 2 11 6" xfId="602" xr:uid="{00000000-0005-0000-0000-000010000000}"/>
    <cellStyle name="Обычный 2 2 11 7" xfId="115" xr:uid="{00000000-0005-0000-0000-000011000000}"/>
    <cellStyle name="Обычный 2 2 12" xfId="210" xr:uid="{00000000-0005-0000-0000-000012000000}"/>
    <cellStyle name="Обычный 2 2 13" xfId="307" xr:uid="{00000000-0005-0000-0000-000013000000}"/>
    <cellStyle name="Обычный 2 2 14" xfId="404" xr:uid="{00000000-0005-0000-0000-000014000000}"/>
    <cellStyle name="Обычный 2 2 15" xfId="406" xr:uid="{00000000-0005-0000-0000-000015000000}"/>
    <cellStyle name="Обычный 2 2 16" xfId="503" xr:uid="{00000000-0005-0000-0000-000016000000}"/>
    <cellStyle name="Обычный 2 2 17" xfId="600" xr:uid="{00000000-0005-0000-0000-000017000000}"/>
    <cellStyle name="Обычный 2 2 18" xfId="113" xr:uid="{00000000-0005-0000-0000-000018000000}"/>
    <cellStyle name="Обычный 2 2 2" xfId="5" xr:uid="{00000000-0005-0000-0000-000019000000}"/>
    <cellStyle name="Обычный 2 2 2 10" xfId="409" xr:uid="{00000000-0005-0000-0000-00001A000000}"/>
    <cellStyle name="Обычный 2 2 2 11" xfId="506" xr:uid="{00000000-0005-0000-0000-00001B000000}"/>
    <cellStyle name="Обычный 2 2 2 12" xfId="603" xr:uid="{00000000-0005-0000-0000-00001C000000}"/>
    <cellStyle name="Обычный 2 2 2 13" xfId="116" xr:uid="{00000000-0005-0000-0000-00001D000000}"/>
    <cellStyle name="Обычный 2 2 2 2" xfId="6" xr:uid="{00000000-0005-0000-0000-00001E000000}"/>
    <cellStyle name="Обычный 2 2 2 2 10" xfId="507" xr:uid="{00000000-0005-0000-0000-00001F000000}"/>
    <cellStyle name="Обычный 2 2 2 2 11" xfId="604" xr:uid="{00000000-0005-0000-0000-000020000000}"/>
    <cellStyle name="Обычный 2 2 2 2 12" xfId="117" xr:uid="{00000000-0005-0000-0000-000021000000}"/>
    <cellStyle name="Обычный 2 2 2 2 2" xfId="7" xr:uid="{00000000-0005-0000-0000-000022000000}"/>
    <cellStyle name="Обычный 2 2 2 2 2 2" xfId="215" xr:uid="{00000000-0005-0000-0000-000023000000}"/>
    <cellStyle name="Обычный 2 2 2 2 2 3" xfId="312" xr:uid="{00000000-0005-0000-0000-000024000000}"/>
    <cellStyle name="Обычный 2 2 2 2 2 4" xfId="411" xr:uid="{00000000-0005-0000-0000-000025000000}"/>
    <cellStyle name="Обычный 2 2 2 2 2 5" xfId="508" xr:uid="{00000000-0005-0000-0000-000026000000}"/>
    <cellStyle name="Обычный 2 2 2 2 2 6" xfId="605" xr:uid="{00000000-0005-0000-0000-000027000000}"/>
    <cellStyle name="Обычный 2 2 2 2 2 7" xfId="118" xr:uid="{00000000-0005-0000-0000-000028000000}"/>
    <cellStyle name="Обычный 2 2 2 2 3" xfId="8" xr:uid="{00000000-0005-0000-0000-000029000000}"/>
    <cellStyle name="Обычный 2 2 2 2 3 2" xfId="216" xr:uid="{00000000-0005-0000-0000-00002A000000}"/>
    <cellStyle name="Обычный 2 2 2 2 3 3" xfId="313" xr:uid="{00000000-0005-0000-0000-00002B000000}"/>
    <cellStyle name="Обычный 2 2 2 2 3 4" xfId="412" xr:uid="{00000000-0005-0000-0000-00002C000000}"/>
    <cellStyle name="Обычный 2 2 2 2 3 5" xfId="509" xr:uid="{00000000-0005-0000-0000-00002D000000}"/>
    <cellStyle name="Обычный 2 2 2 2 3 6" xfId="606" xr:uid="{00000000-0005-0000-0000-00002E000000}"/>
    <cellStyle name="Обычный 2 2 2 2 3 7" xfId="119" xr:uid="{00000000-0005-0000-0000-00002F000000}"/>
    <cellStyle name="Обычный 2 2 2 2 4" xfId="9" xr:uid="{00000000-0005-0000-0000-000030000000}"/>
    <cellStyle name="Обычный 2 2 2 2 4 2" xfId="217" xr:uid="{00000000-0005-0000-0000-000031000000}"/>
    <cellStyle name="Обычный 2 2 2 2 4 3" xfId="314" xr:uid="{00000000-0005-0000-0000-000032000000}"/>
    <cellStyle name="Обычный 2 2 2 2 4 4" xfId="413" xr:uid="{00000000-0005-0000-0000-000033000000}"/>
    <cellStyle name="Обычный 2 2 2 2 4 5" xfId="510" xr:uid="{00000000-0005-0000-0000-000034000000}"/>
    <cellStyle name="Обычный 2 2 2 2 4 6" xfId="607" xr:uid="{00000000-0005-0000-0000-000035000000}"/>
    <cellStyle name="Обычный 2 2 2 2 4 7" xfId="120" xr:uid="{00000000-0005-0000-0000-000036000000}"/>
    <cellStyle name="Обычный 2 2 2 2 5" xfId="10" xr:uid="{00000000-0005-0000-0000-000037000000}"/>
    <cellStyle name="Обычный 2 2 2 2 5 2" xfId="218" xr:uid="{00000000-0005-0000-0000-000038000000}"/>
    <cellStyle name="Обычный 2 2 2 2 5 3" xfId="315" xr:uid="{00000000-0005-0000-0000-000039000000}"/>
    <cellStyle name="Обычный 2 2 2 2 5 4" xfId="414" xr:uid="{00000000-0005-0000-0000-00003A000000}"/>
    <cellStyle name="Обычный 2 2 2 2 5 5" xfId="511" xr:uid="{00000000-0005-0000-0000-00003B000000}"/>
    <cellStyle name="Обычный 2 2 2 2 5 6" xfId="608" xr:uid="{00000000-0005-0000-0000-00003C000000}"/>
    <cellStyle name="Обычный 2 2 2 2 5 7" xfId="121" xr:uid="{00000000-0005-0000-0000-00003D000000}"/>
    <cellStyle name="Обычный 2 2 2 2 6" xfId="11" xr:uid="{00000000-0005-0000-0000-00003E000000}"/>
    <cellStyle name="Обычный 2 2 2 2 6 2" xfId="219" xr:uid="{00000000-0005-0000-0000-00003F000000}"/>
    <cellStyle name="Обычный 2 2 2 2 6 3" xfId="316" xr:uid="{00000000-0005-0000-0000-000040000000}"/>
    <cellStyle name="Обычный 2 2 2 2 6 4" xfId="415" xr:uid="{00000000-0005-0000-0000-000041000000}"/>
    <cellStyle name="Обычный 2 2 2 2 6 5" xfId="512" xr:uid="{00000000-0005-0000-0000-000042000000}"/>
    <cellStyle name="Обычный 2 2 2 2 6 6" xfId="609" xr:uid="{00000000-0005-0000-0000-000043000000}"/>
    <cellStyle name="Обычный 2 2 2 2 6 7" xfId="122" xr:uid="{00000000-0005-0000-0000-000044000000}"/>
    <cellStyle name="Обычный 2 2 2 2 7" xfId="214" xr:uid="{00000000-0005-0000-0000-000045000000}"/>
    <cellStyle name="Обычный 2 2 2 2 8" xfId="311" xr:uid="{00000000-0005-0000-0000-000046000000}"/>
    <cellStyle name="Обычный 2 2 2 2 9" xfId="410" xr:uid="{00000000-0005-0000-0000-000047000000}"/>
    <cellStyle name="Обычный 2 2 2 3" xfId="12" xr:uid="{00000000-0005-0000-0000-000048000000}"/>
    <cellStyle name="Обычный 2 2 2 3 2" xfId="220" xr:uid="{00000000-0005-0000-0000-000049000000}"/>
    <cellStyle name="Обычный 2 2 2 3 3" xfId="317" xr:uid="{00000000-0005-0000-0000-00004A000000}"/>
    <cellStyle name="Обычный 2 2 2 3 4" xfId="416" xr:uid="{00000000-0005-0000-0000-00004B000000}"/>
    <cellStyle name="Обычный 2 2 2 3 5" xfId="513" xr:uid="{00000000-0005-0000-0000-00004C000000}"/>
    <cellStyle name="Обычный 2 2 2 3 6" xfId="610" xr:uid="{00000000-0005-0000-0000-00004D000000}"/>
    <cellStyle name="Обычный 2 2 2 3 7" xfId="123" xr:uid="{00000000-0005-0000-0000-00004E000000}"/>
    <cellStyle name="Обычный 2 2 2 4" xfId="13" xr:uid="{00000000-0005-0000-0000-00004F000000}"/>
    <cellStyle name="Обычный 2 2 2 4 2" xfId="221" xr:uid="{00000000-0005-0000-0000-000050000000}"/>
    <cellStyle name="Обычный 2 2 2 4 3" xfId="318" xr:uid="{00000000-0005-0000-0000-000051000000}"/>
    <cellStyle name="Обычный 2 2 2 4 4" xfId="417" xr:uid="{00000000-0005-0000-0000-000052000000}"/>
    <cellStyle name="Обычный 2 2 2 4 5" xfId="514" xr:uid="{00000000-0005-0000-0000-000053000000}"/>
    <cellStyle name="Обычный 2 2 2 4 6" xfId="611" xr:uid="{00000000-0005-0000-0000-000054000000}"/>
    <cellStyle name="Обычный 2 2 2 4 7" xfId="124" xr:uid="{00000000-0005-0000-0000-000055000000}"/>
    <cellStyle name="Обычный 2 2 2 5" xfId="14" xr:uid="{00000000-0005-0000-0000-000056000000}"/>
    <cellStyle name="Обычный 2 2 2 5 2" xfId="222" xr:uid="{00000000-0005-0000-0000-000057000000}"/>
    <cellStyle name="Обычный 2 2 2 5 3" xfId="319" xr:uid="{00000000-0005-0000-0000-000058000000}"/>
    <cellStyle name="Обычный 2 2 2 5 4" xfId="418" xr:uid="{00000000-0005-0000-0000-000059000000}"/>
    <cellStyle name="Обычный 2 2 2 5 5" xfId="515" xr:uid="{00000000-0005-0000-0000-00005A000000}"/>
    <cellStyle name="Обычный 2 2 2 5 6" xfId="612" xr:uid="{00000000-0005-0000-0000-00005B000000}"/>
    <cellStyle name="Обычный 2 2 2 5 7" xfId="125" xr:uid="{00000000-0005-0000-0000-00005C000000}"/>
    <cellStyle name="Обычный 2 2 2 6" xfId="15" xr:uid="{00000000-0005-0000-0000-00005D000000}"/>
    <cellStyle name="Обычный 2 2 2 6 2" xfId="223" xr:uid="{00000000-0005-0000-0000-00005E000000}"/>
    <cellStyle name="Обычный 2 2 2 6 3" xfId="320" xr:uid="{00000000-0005-0000-0000-00005F000000}"/>
    <cellStyle name="Обычный 2 2 2 6 4" xfId="419" xr:uid="{00000000-0005-0000-0000-000060000000}"/>
    <cellStyle name="Обычный 2 2 2 6 5" xfId="516" xr:uid="{00000000-0005-0000-0000-000061000000}"/>
    <cellStyle name="Обычный 2 2 2 6 6" xfId="613" xr:uid="{00000000-0005-0000-0000-000062000000}"/>
    <cellStyle name="Обычный 2 2 2 6 7" xfId="126" xr:uid="{00000000-0005-0000-0000-000063000000}"/>
    <cellStyle name="Обычный 2 2 2 7" xfId="16" xr:uid="{00000000-0005-0000-0000-000064000000}"/>
    <cellStyle name="Обычный 2 2 2 7 2" xfId="224" xr:uid="{00000000-0005-0000-0000-000065000000}"/>
    <cellStyle name="Обычный 2 2 2 7 3" xfId="321" xr:uid="{00000000-0005-0000-0000-000066000000}"/>
    <cellStyle name="Обычный 2 2 2 7 4" xfId="420" xr:uid="{00000000-0005-0000-0000-000067000000}"/>
    <cellStyle name="Обычный 2 2 2 7 5" xfId="517" xr:uid="{00000000-0005-0000-0000-000068000000}"/>
    <cellStyle name="Обычный 2 2 2 7 6" xfId="614" xr:uid="{00000000-0005-0000-0000-000069000000}"/>
    <cellStyle name="Обычный 2 2 2 7 7" xfId="127" xr:uid="{00000000-0005-0000-0000-00006A000000}"/>
    <cellStyle name="Обычный 2 2 2 8" xfId="213" xr:uid="{00000000-0005-0000-0000-00006B000000}"/>
    <cellStyle name="Обычный 2 2 2 9" xfId="310" xr:uid="{00000000-0005-0000-0000-00006C000000}"/>
    <cellStyle name="Обычный 2 2 3" xfId="17" xr:uid="{00000000-0005-0000-0000-00006D000000}"/>
    <cellStyle name="Обычный 2 2 3 10" xfId="421" xr:uid="{00000000-0005-0000-0000-00006E000000}"/>
    <cellStyle name="Обычный 2 2 3 11" xfId="518" xr:uid="{00000000-0005-0000-0000-00006F000000}"/>
    <cellStyle name="Обычный 2 2 3 12" xfId="615" xr:uid="{00000000-0005-0000-0000-000070000000}"/>
    <cellStyle name="Обычный 2 2 3 13" xfId="128" xr:uid="{00000000-0005-0000-0000-000071000000}"/>
    <cellStyle name="Обычный 2 2 3 2" xfId="18" xr:uid="{00000000-0005-0000-0000-000072000000}"/>
    <cellStyle name="Обычный 2 2 3 2 10" xfId="519" xr:uid="{00000000-0005-0000-0000-000073000000}"/>
    <cellStyle name="Обычный 2 2 3 2 11" xfId="616" xr:uid="{00000000-0005-0000-0000-000074000000}"/>
    <cellStyle name="Обычный 2 2 3 2 12" xfId="129" xr:uid="{00000000-0005-0000-0000-000075000000}"/>
    <cellStyle name="Обычный 2 2 3 2 2" xfId="19" xr:uid="{00000000-0005-0000-0000-000076000000}"/>
    <cellStyle name="Обычный 2 2 3 2 2 2" xfId="227" xr:uid="{00000000-0005-0000-0000-000077000000}"/>
    <cellStyle name="Обычный 2 2 3 2 2 3" xfId="324" xr:uid="{00000000-0005-0000-0000-000078000000}"/>
    <cellStyle name="Обычный 2 2 3 2 2 4" xfId="423" xr:uid="{00000000-0005-0000-0000-000079000000}"/>
    <cellStyle name="Обычный 2 2 3 2 2 5" xfId="520" xr:uid="{00000000-0005-0000-0000-00007A000000}"/>
    <cellStyle name="Обычный 2 2 3 2 2 6" xfId="617" xr:uid="{00000000-0005-0000-0000-00007B000000}"/>
    <cellStyle name="Обычный 2 2 3 2 2 7" xfId="130" xr:uid="{00000000-0005-0000-0000-00007C000000}"/>
    <cellStyle name="Обычный 2 2 3 2 3" xfId="20" xr:uid="{00000000-0005-0000-0000-00007D000000}"/>
    <cellStyle name="Обычный 2 2 3 2 3 2" xfId="228" xr:uid="{00000000-0005-0000-0000-00007E000000}"/>
    <cellStyle name="Обычный 2 2 3 2 3 3" xfId="325" xr:uid="{00000000-0005-0000-0000-00007F000000}"/>
    <cellStyle name="Обычный 2 2 3 2 3 4" xfId="424" xr:uid="{00000000-0005-0000-0000-000080000000}"/>
    <cellStyle name="Обычный 2 2 3 2 3 5" xfId="521" xr:uid="{00000000-0005-0000-0000-000081000000}"/>
    <cellStyle name="Обычный 2 2 3 2 3 6" xfId="618" xr:uid="{00000000-0005-0000-0000-000082000000}"/>
    <cellStyle name="Обычный 2 2 3 2 3 7" xfId="131" xr:uid="{00000000-0005-0000-0000-000083000000}"/>
    <cellStyle name="Обычный 2 2 3 2 4" xfId="21" xr:uid="{00000000-0005-0000-0000-000084000000}"/>
    <cellStyle name="Обычный 2 2 3 2 4 2" xfId="229" xr:uid="{00000000-0005-0000-0000-000085000000}"/>
    <cellStyle name="Обычный 2 2 3 2 4 3" xfId="326" xr:uid="{00000000-0005-0000-0000-000086000000}"/>
    <cellStyle name="Обычный 2 2 3 2 4 4" xfId="425" xr:uid="{00000000-0005-0000-0000-000087000000}"/>
    <cellStyle name="Обычный 2 2 3 2 4 5" xfId="522" xr:uid="{00000000-0005-0000-0000-000088000000}"/>
    <cellStyle name="Обычный 2 2 3 2 4 6" xfId="619" xr:uid="{00000000-0005-0000-0000-000089000000}"/>
    <cellStyle name="Обычный 2 2 3 2 4 7" xfId="132" xr:uid="{00000000-0005-0000-0000-00008A000000}"/>
    <cellStyle name="Обычный 2 2 3 2 5" xfId="22" xr:uid="{00000000-0005-0000-0000-00008B000000}"/>
    <cellStyle name="Обычный 2 2 3 2 5 2" xfId="230" xr:uid="{00000000-0005-0000-0000-00008C000000}"/>
    <cellStyle name="Обычный 2 2 3 2 5 3" xfId="327" xr:uid="{00000000-0005-0000-0000-00008D000000}"/>
    <cellStyle name="Обычный 2 2 3 2 5 4" xfId="426" xr:uid="{00000000-0005-0000-0000-00008E000000}"/>
    <cellStyle name="Обычный 2 2 3 2 5 5" xfId="523" xr:uid="{00000000-0005-0000-0000-00008F000000}"/>
    <cellStyle name="Обычный 2 2 3 2 5 6" xfId="620" xr:uid="{00000000-0005-0000-0000-000090000000}"/>
    <cellStyle name="Обычный 2 2 3 2 5 7" xfId="133" xr:uid="{00000000-0005-0000-0000-000091000000}"/>
    <cellStyle name="Обычный 2 2 3 2 6" xfId="23" xr:uid="{00000000-0005-0000-0000-000092000000}"/>
    <cellStyle name="Обычный 2 2 3 2 6 2" xfId="231" xr:uid="{00000000-0005-0000-0000-000093000000}"/>
    <cellStyle name="Обычный 2 2 3 2 6 3" xfId="328" xr:uid="{00000000-0005-0000-0000-000094000000}"/>
    <cellStyle name="Обычный 2 2 3 2 6 4" xfId="427" xr:uid="{00000000-0005-0000-0000-000095000000}"/>
    <cellStyle name="Обычный 2 2 3 2 6 5" xfId="524" xr:uid="{00000000-0005-0000-0000-000096000000}"/>
    <cellStyle name="Обычный 2 2 3 2 6 6" xfId="621" xr:uid="{00000000-0005-0000-0000-000097000000}"/>
    <cellStyle name="Обычный 2 2 3 2 6 7" xfId="134" xr:uid="{00000000-0005-0000-0000-000098000000}"/>
    <cellStyle name="Обычный 2 2 3 2 7" xfId="226" xr:uid="{00000000-0005-0000-0000-000099000000}"/>
    <cellStyle name="Обычный 2 2 3 2 8" xfId="323" xr:uid="{00000000-0005-0000-0000-00009A000000}"/>
    <cellStyle name="Обычный 2 2 3 2 9" xfId="422" xr:uid="{00000000-0005-0000-0000-00009B000000}"/>
    <cellStyle name="Обычный 2 2 3 3" xfId="24" xr:uid="{00000000-0005-0000-0000-00009C000000}"/>
    <cellStyle name="Обычный 2 2 3 3 2" xfId="232" xr:uid="{00000000-0005-0000-0000-00009D000000}"/>
    <cellStyle name="Обычный 2 2 3 3 3" xfId="329" xr:uid="{00000000-0005-0000-0000-00009E000000}"/>
    <cellStyle name="Обычный 2 2 3 3 4" xfId="428" xr:uid="{00000000-0005-0000-0000-00009F000000}"/>
    <cellStyle name="Обычный 2 2 3 3 5" xfId="525" xr:uid="{00000000-0005-0000-0000-0000A0000000}"/>
    <cellStyle name="Обычный 2 2 3 3 6" xfId="622" xr:uid="{00000000-0005-0000-0000-0000A1000000}"/>
    <cellStyle name="Обычный 2 2 3 3 7" xfId="135" xr:uid="{00000000-0005-0000-0000-0000A2000000}"/>
    <cellStyle name="Обычный 2 2 3 4" xfId="25" xr:uid="{00000000-0005-0000-0000-0000A3000000}"/>
    <cellStyle name="Обычный 2 2 3 4 2" xfId="233" xr:uid="{00000000-0005-0000-0000-0000A4000000}"/>
    <cellStyle name="Обычный 2 2 3 4 3" xfId="330" xr:uid="{00000000-0005-0000-0000-0000A5000000}"/>
    <cellStyle name="Обычный 2 2 3 4 4" xfId="429" xr:uid="{00000000-0005-0000-0000-0000A6000000}"/>
    <cellStyle name="Обычный 2 2 3 4 5" xfId="526" xr:uid="{00000000-0005-0000-0000-0000A7000000}"/>
    <cellStyle name="Обычный 2 2 3 4 6" xfId="623" xr:uid="{00000000-0005-0000-0000-0000A8000000}"/>
    <cellStyle name="Обычный 2 2 3 4 7" xfId="136" xr:uid="{00000000-0005-0000-0000-0000A9000000}"/>
    <cellStyle name="Обычный 2 2 3 5" xfId="26" xr:uid="{00000000-0005-0000-0000-0000AA000000}"/>
    <cellStyle name="Обычный 2 2 3 5 2" xfId="234" xr:uid="{00000000-0005-0000-0000-0000AB000000}"/>
    <cellStyle name="Обычный 2 2 3 5 3" xfId="331" xr:uid="{00000000-0005-0000-0000-0000AC000000}"/>
    <cellStyle name="Обычный 2 2 3 5 4" xfId="430" xr:uid="{00000000-0005-0000-0000-0000AD000000}"/>
    <cellStyle name="Обычный 2 2 3 5 5" xfId="527" xr:uid="{00000000-0005-0000-0000-0000AE000000}"/>
    <cellStyle name="Обычный 2 2 3 5 6" xfId="624" xr:uid="{00000000-0005-0000-0000-0000AF000000}"/>
    <cellStyle name="Обычный 2 2 3 5 7" xfId="137" xr:uid="{00000000-0005-0000-0000-0000B0000000}"/>
    <cellStyle name="Обычный 2 2 3 6" xfId="27" xr:uid="{00000000-0005-0000-0000-0000B1000000}"/>
    <cellStyle name="Обычный 2 2 3 6 2" xfId="235" xr:uid="{00000000-0005-0000-0000-0000B2000000}"/>
    <cellStyle name="Обычный 2 2 3 6 3" xfId="332" xr:uid="{00000000-0005-0000-0000-0000B3000000}"/>
    <cellStyle name="Обычный 2 2 3 6 4" xfId="431" xr:uid="{00000000-0005-0000-0000-0000B4000000}"/>
    <cellStyle name="Обычный 2 2 3 6 5" xfId="528" xr:uid="{00000000-0005-0000-0000-0000B5000000}"/>
    <cellStyle name="Обычный 2 2 3 6 6" xfId="625" xr:uid="{00000000-0005-0000-0000-0000B6000000}"/>
    <cellStyle name="Обычный 2 2 3 6 7" xfId="138" xr:uid="{00000000-0005-0000-0000-0000B7000000}"/>
    <cellStyle name="Обычный 2 2 3 7" xfId="28" xr:uid="{00000000-0005-0000-0000-0000B8000000}"/>
    <cellStyle name="Обычный 2 2 3 7 2" xfId="236" xr:uid="{00000000-0005-0000-0000-0000B9000000}"/>
    <cellStyle name="Обычный 2 2 3 7 3" xfId="333" xr:uid="{00000000-0005-0000-0000-0000BA000000}"/>
    <cellStyle name="Обычный 2 2 3 7 4" xfId="432" xr:uid="{00000000-0005-0000-0000-0000BB000000}"/>
    <cellStyle name="Обычный 2 2 3 7 5" xfId="529" xr:uid="{00000000-0005-0000-0000-0000BC000000}"/>
    <cellStyle name="Обычный 2 2 3 7 6" xfId="626" xr:uid="{00000000-0005-0000-0000-0000BD000000}"/>
    <cellStyle name="Обычный 2 2 3 7 7" xfId="139" xr:uid="{00000000-0005-0000-0000-0000BE000000}"/>
    <cellStyle name="Обычный 2 2 3 8" xfId="225" xr:uid="{00000000-0005-0000-0000-0000BF000000}"/>
    <cellStyle name="Обычный 2 2 3 9" xfId="322" xr:uid="{00000000-0005-0000-0000-0000C0000000}"/>
    <cellStyle name="Обычный 2 2 4" xfId="29" xr:uid="{00000000-0005-0000-0000-0000C1000000}"/>
    <cellStyle name="Обычный 2 2 4 10" xfId="433" xr:uid="{00000000-0005-0000-0000-0000C2000000}"/>
    <cellStyle name="Обычный 2 2 4 11" xfId="530" xr:uid="{00000000-0005-0000-0000-0000C3000000}"/>
    <cellStyle name="Обычный 2 2 4 12" xfId="627" xr:uid="{00000000-0005-0000-0000-0000C4000000}"/>
    <cellStyle name="Обычный 2 2 4 13" xfId="140" xr:uid="{00000000-0005-0000-0000-0000C5000000}"/>
    <cellStyle name="Обычный 2 2 4 2" xfId="30" xr:uid="{00000000-0005-0000-0000-0000C6000000}"/>
    <cellStyle name="Обычный 2 2 4 2 10" xfId="531" xr:uid="{00000000-0005-0000-0000-0000C7000000}"/>
    <cellStyle name="Обычный 2 2 4 2 11" xfId="628" xr:uid="{00000000-0005-0000-0000-0000C8000000}"/>
    <cellStyle name="Обычный 2 2 4 2 12" xfId="141" xr:uid="{00000000-0005-0000-0000-0000C9000000}"/>
    <cellStyle name="Обычный 2 2 4 2 2" xfId="31" xr:uid="{00000000-0005-0000-0000-0000CA000000}"/>
    <cellStyle name="Обычный 2 2 4 2 2 2" xfId="239" xr:uid="{00000000-0005-0000-0000-0000CB000000}"/>
    <cellStyle name="Обычный 2 2 4 2 2 3" xfId="336" xr:uid="{00000000-0005-0000-0000-0000CC000000}"/>
    <cellStyle name="Обычный 2 2 4 2 2 4" xfId="435" xr:uid="{00000000-0005-0000-0000-0000CD000000}"/>
    <cellStyle name="Обычный 2 2 4 2 2 5" xfId="532" xr:uid="{00000000-0005-0000-0000-0000CE000000}"/>
    <cellStyle name="Обычный 2 2 4 2 2 6" xfId="629" xr:uid="{00000000-0005-0000-0000-0000CF000000}"/>
    <cellStyle name="Обычный 2 2 4 2 2 7" xfId="142" xr:uid="{00000000-0005-0000-0000-0000D0000000}"/>
    <cellStyle name="Обычный 2 2 4 2 3" xfId="32" xr:uid="{00000000-0005-0000-0000-0000D1000000}"/>
    <cellStyle name="Обычный 2 2 4 2 3 2" xfId="240" xr:uid="{00000000-0005-0000-0000-0000D2000000}"/>
    <cellStyle name="Обычный 2 2 4 2 3 3" xfId="337" xr:uid="{00000000-0005-0000-0000-0000D3000000}"/>
    <cellStyle name="Обычный 2 2 4 2 3 4" xfId="436" xr:uid="{00000000-0005-0000-0000-0000D4000000}"/>
    <cellStyle name="Обычный 2 2 4 2 3 5" xfId="533" xr:uid="{00000000-0005-0000-0000-0000D5000000}"/>
    <cellStyle name="Обычный 2 2 4 2 3 6" xfId="630" xr:uid="{00000000-0005-0000-0000-0000D6000000}"/>
    <cellStyle name="Обычный 2 2 4 2 3 7" xfId="143" xr:uid="{00000000-0005-0000-0000-0000D7000000}"/>
    <cellStyle name="Обычный 2 2 4 2 4" xfId="33" xr:uid="{00000000-0005-0000-0000-0000D8000000}"/>
    <cellStyle name="Обычный 2 2 4 2 4 2" xfId="241" xr:uid="{00000000-0005-0000-0000-0000D9000000}"/>
    <cellStyle name="Обычный 2 2 4 2 4 3" xfId="338" xr:uid="{00000000-0005-0000-0000-0000DA000000}"/>
    <cellStyle name="Обычный 2 2 4 2 4 4" xfId="437" xr:uid="{00000000-0005-0000-0000-0000DB000000}"/>
    <cellStyle name="Обычный 2 2 4 2 4 5" xfId="534" xr:uid="{00000000-0005-0000-0000-0000DC000000}"/>
    <cellStyle name="Обычный 2 2 4 2 4 6" xfId="631" xr:uid="{00000000-0005-0000-0000-0000DD000000}"/>
    <cellStyle name="Обычный 2 2 4 2 4 7" xfId="144" xr:uid="{00000000-0005-0000-0000-0000DE000000}"/>
    <cellStyle name="Обычный 2 2 4 2 5" xfId="34" xr:uid="{00000000-0005-0000-0000-0000DF000000}"/>
    <cellStyle name="Обычный 2 2 4 2 5 2" xfId="242" xr:uid="{00000000-0005-0000-0000-0000E0000000}"/>
    <cellStyle name="Обычный 2 2 4 2 5 3" xfId="339" xr:uid="{00000000-0005-0000-0000-0000E1000000}"/>
    <cellStyle name="Обычный 2 2 4 2 5 4" xfId="438" xr:uid="{00000000-0005-0000-0000-0000E2000000}"/>
    <cellStyle name="Обычный 2 2 4 2 5 5" xfId="535" xr:uid="{00000000-0005-0000-0000-0000E3000000}"/>
    <cellStyle name="Обычный 2 2 4 2 5 6" xfId="632" xr:uid="{00000000-0005-0000-0000-0000E4000000}"/>
    <cellStyle name="Обычный 2 2 4 2 5 7" xfId="145" xr:uid="{00000000-0005-0000-0000-0000E5000000}"/>
    <cellStyle name="Обычный 2 2 4 2 6" xfId="35" xr:uid="{00000000-0005-0000-0000-0000E6000000}"/>
    <cellStyle name="Обычный 2 2 4 2 6 2" xfId="243" xr:uid="{00000000-0005-0000-0000-0000E7000000}"/>
    <cellStyle name="Обычный 2 2 4 2 6 3" xfId="340" xr:uid="{00000000-0005-0000-0000-0000E8000000}"/>
    <cellStyle name="Обычный 2 2 4 2 6 4" xfId="439" xr:uid="{00000000-0005-0000-0000-0000E9000000}"/>
    <cellStyle name="Обычный 2 2 4 2 6 5" xfId="536" xr:uid="{00000000-0005-0000-0000-0000EA000000}"/>
    <cellStyle name="Обычный 2 2 4 2 6 6" xfId="633" xr:uid="{00000000-0005-0000-0000-0000EB000000}"/>
    <cellStyle name="Обычный 2 2 4 2 6 7" xfId="146" xr:uid="{00000000-0005-0000-0000-0000EC000000}"/>
    <cellStyle name="Обычный 2 2 4 2 7" xfId="238" xr:uid="{00000000-0005-0000-0000-0000ED000000}"/>
    <cellStyle name="Обычный 2 2 4 2 8" xfId="335" xr:uid="{00000000-0005-0000-0000-0000EE000000}"/>
    <cellStyle name="Обычный 2 2 4 2 9" xfId="434" xr:uid="{00000000-0005-0000-0000-0000EF000000}"/>
    <cellStyle name="Обычный 2 2 4 3" xfId="36" xr:uid="{00000000-0005-0000-0000-0000F0000000}"/>
    <cellStyle name="Обычный 2 2 4 3 2" xfId="244" xr:uid="{00000000-0005-0000-0000-0000F1000000}"/>
    <cellStyle name="Обычный 2 2 4 3 3" xfId="341" xr:uid="{00000000-0005-0000-0000-0000F2000000}"/>
    <cellStyle name="Обычный 2 2 4 3 4" xfId="440" xr:uid="{00000000-0005-0000-0000-0000F3000000}"/>
    <cellStyle name="Обычный 2 2 4 3 5" xfId="537" xr:uid="{00000000-0005-0000-0000-0000F4000000}"/>
    <cellStyle name="Обычный 2 2 4 3 6" xfId="634" xr:uid="{00000000-0005-0000-0000-0000F5000000}"/>
    <cellStyle name="Обычный 2 2 4 3 7" xfId="147" xr:uid="{00000000-0005-0000-0000-0000F6000000}"/>
    <cellStyle name="Обычный 2 2 4 4" xfId="37" xr:uid="{00000000-0005-0000-0000-0000F7000000}"/>
    <cellStyle name="Обычный 2 2 4 4 2" xfId="245" xr:uid="{00000000-0005-0000-0000-0000F8000000}"/>
    <cellStyle name="Обычный 2 2 4 4 3" xfId="342" xr:uid="{00000000-0005-0000-0000-0000F9000000}"/>
    <cellStyle name="Обычный 2 2 4 4 4" xfId="441" xr:uid="{00000000-0005-0000-0000-0000FA000000}"/>
    <cellStyle name="Обычный 2 2 4 4 5" xfId="538" xr:uid="{00000000-0005-0000-0000-0000FB000000}"/>
    <cellStyle name="Обычный 2 2 4 4 6" xfId="635" xr:uid="{00000000-0005-0000-0000-0000FC000000}"/>
    <cellStyle name="Обычный 2 2 4 4 7" xfId="148" xr:uid="{00000000-0005-0000-0000-0000FD000000}"/>
    <cellStyle name="Обычный 2 2 4 5" xfId="38" xr:uid="{00000000-0005-0000-0000-0000FE000000}"/>
    <cellStyle name="Обычный 2 2 4 5 2" xfId="246" xr:uid="{00000000-0005-0000-0000-0000FF000000}"/>
    <cellStyle name="Обычный 2 2 4 5 3" xfId="343" xr:uid="{00000000-0005-0000-0000-000000010000}"/>
    <cellStyle name="Обычный 2 2 4 5 4" xfId="442" xr:uid="{00000000-0005-0000-0000-000001010000}"/>
    <cellStyle name="Обычный 2 2 4 5 5" xfId="539" xr:uid="{00000000-0005-0000-0000-000002010000}"/>
    <cellStyle name="Обычный 2 2 4 5 6" xfId="636" xr:uid="{00000000-0005-0000-0000-000003010000}"/>
    <cellStyle name="Обычный 2 2 4 5 7" xfId="149" xr:uid="{00000000-0005-0000-0000-000004010000}"/>
    <cellStyle name="Обычный 2 2 4 6" xfId="39" xr:uid="{00000000-0005-0000-0000-000005010000}"/>
    <cellStyle name="Обычный 2 2 4 6 2" xfId="247" xr:uid="{00000000-0005-0000-0000-000006010000}"/>
    <cellStyle name="Обычный 2 2 4 6 3" xfId="344" xr:uid="{00000000-0005-0000-0000-000007010000}"/>
    <cellStyle name="Обычный 2 2 4 6 4" xfId="443" xr:uid="{00000000-0005-0000-0000-000008010000}"/>
    <cellStyle name="Обычный 2 2 4 6 5" xfId="540" xr:uid="{00000000-0005-0000-0000-000009010000}"/>
    <cellStyle name="Обычный 2 2 4 6 6" xfId="637" xr:uid="{00000000-0005-0000-0000-00000A010000}"/>
    <cellStyle name="Обычный 2 2 4 6 7" xfId="150" xr:uid="{00000000-0005-0000-0000-00000B010000}"/>
    <cellStyle name="Обычный 2 2 4 7" xfId="40" xr:uid="{00000000-0005-0000-0000-00000C010000}"/>
    <cellStyle name="Обычный 2 2 4 7 2" xfId="248" xr:uid="{00000000-0005-0000-0000-00000D010000}"/>
    <cellStyle name="Обычный 2 2 4 7 3" xfId="345" xr:uid="{00000000-0005-0000-0000-00000E010000}"/>
    <cellStyle name="Обычный 2 2 4 7 4" xfId="444" xr:uid="{00000000-0005-0000-0000-00000F010000}"/>
    <cellStyle name="Обычный 2 2 4 7 5" xfId="541" xr:uid="{00000000-0005-0000-0000-000010010000}"/>
    <cellStyle name="Обычный 2 2 4 7 6" xfId="638" xr:uid="{00000000-0005-0000-0000-000011010000}"/>
    <cellStyle name="Обычный 2 2 4 7 7" xfId="151" xr:uid="{00000000-0005-0000-0000-000012010000}"/>
    <cellStyle name="Обычный 2 2 4 8" xfId="237" xr:uid="{00000000-0005-0000-0000-000013010000}"/>
    <cellStyle name="Обычный 2 2 4 9" xfId="334" xr:uid="{00000000-0005-0000-0000-000014010000}"/>
    <cellStyle name="Обычный 2 2 5" xfId="41" xr:uid="{00000000-0005-0000-0000-000015010000}"/>
    <cellStyle name="Обычный 2 2 5 10" xfId="542" xr:uid="{00000000-0005-0000-0000-000016010000}"/>
    <cellStyle name="Обычный 2 2 5 11" xfId="639" xr:uid="{00000000-0005-0000-0000-000017010000}"/>
    <cellStyle name="Обычный 2 2 5 12" xfId="152" xr:uid="{00000000-0005-0000-0000-000018010000}"/>
    <cellStyle name="Обычный 2 2 5 2" xfId="42" xr:uid="{00000000-0005-0000-0000-000019010000}"/>
    <cellStyle name="Обычный 2 2 5 2 2" xfId="250" xr:uid="{00000000-0005-0000-0000-00001A010000}"/>
    <cellStyle name="Обычный 2 2 5 2 3" xfId="347" xr:uid="{00000000-0005-0000-0000-00001B010000}"/>
    <cellStyle name="Обычный 2 2 5 2 4" xfId="446" xr:uid="{00000000-0005-0000-0000-00001C010000}"/>
    <cellStyle name="Обычный 2 2 5 2 5" xfId="543" xr:uid="{00000000-0005-0000-0000-00001D010000}"/>
    <cellStyle name="Обычный 2 2 5 2 6" xfId="640" xr:uid="{00000000-0005-0000-0000-00001E010000}"/>
    <cellStyle name="Обычный 2 2 5 2 7" xfId="153" xr:uid="{00000000-0005-0000-0000-00001F010000}"/>
    <cellStyle name="Обычный 2 2 5 3" xfId="43" xr:uid="{00000000-0005-0000-0000-000020010000}"/>
    <cellStyle name="Обычный 2 2 5 3 2" xfId="251" xr:uid="{00000000-0005-0000-0000-000021010000}"/>
    <cellStyle name="Обычный 2 2 5 3 3" xfId="348" xr:uid="{00000000-0005-0000-0000-000022010000}"/>
    <cellStyle name="Обычный 2 2 5 3 4" xfId="447" xr:uid="{00000000-0005-0000-0000-000023010000}"/>
    <cellStyle name="Обычный 2 2 5 3 5" xfId="544" xr:uid="{00000000-0005-0000-0000-000024010000}"/>
    <cellStyle name="Обычный 2 2 5 3 6" xfId="641" xr:uid="{00000000-0005-0000-0000-000025010000}"/>
    <cellStyle name="Обычный 2 2 5 3 7" xfId="154" xr:uid="{00000000-0005-0000-0000-000026010000}"/>
    <cellStyle name="Обычный 2 2 5 4" xfId="44" xr:uid="{00000000-0005-0000-0000-000027010000}"/>
    <cellStyle name="Обычный 2 2 5 4 2" xfId="252" xr:uid="{00000000-0005-0000-0000-000028010000}"/>
    <cellStyle name="Обычный 2 2 5 4 3" xfId="349" xr:uid="{00000000-0005-0000-0000-000029010000}"/>
    <cellStyle name="Обычный 2 2 5 4 4" xfId="448" xr:uid="{00000000-0005-0000-0000-00002A010000}"/>
    <cellStyle name="Обычный 2 2 5 4 5" xfId="545" xr:uid="{00000000-0005-0000-0000-00002B010000}"/>
    <cellStyle name="Обычный 2 2 5 4 6" xfId="642" xr:uid="{00000000-0005-0000-0000-00002C010000}"/>
    <cellStyle name="Обычный 2 2 5 4 7" xfId="155" xr:uid="{00000000-0005-0000-0000-00002D010000}"/>
    <cellStyle name="Обычный 2 2 5 5" xfId="45" xr:uid="{00000000-0005-0000-0000-00002E010000}"/>
    <cellStyle name="Обычный 2 2 5 5 2" xfId="253" xr:uid="{00000000-0005-0000-0000-00002F010000}"/>
    <cellStyle name="Обычный 2 2 5 5 3" xfId="350" xr:uid="{00000000-0005-0000-0000-000030010000}"/>
    <cellStyle name="Обычный 2 2 5 5 4" xfId="449" xr:uid="{00000000-0005-0000-0000-000031010000}"/>
    <cellStyle name="Обычный 2 2 5 5 5" xfId="546" xr:uid="{00000000-0005-0000-0000-000032010000}"/>
    <cellStyle name="Обычный 2 2 5 5 6" xfId="643" xr:uid="{00000000-0005-0000-0000-000033010000}"/>
    <cellStyle name="Обычный 2 2 5 5 7" xfId="156" xr:uid="{00000000-0005-0000-0000-000034010000}"/>
    <cellStyle name="Обычный 2 2 5 6" xfId="46" xr:uid="{00000000-0005-0000-0000-000035010000}"/>
    <cellStyle name="Обычный 2 2 5 6 2" xfId="254" xr:uid="{00000000-0005-0000-0000-000036010000}"/>
    <cellStyle name="Обычный 2 2 5 6 3" xfId="351" xr:uid="{00000000-0005-0000-0000-000037010000}"/>
    <cellStyle name="Обычный 2 2 5 6 4" xfId="450" xr:uid="{00000000-0005-0000-0000-000038010000}"/>
    <cellStyle name="Обычный 2 2 5 6 5" xfId="547" xr:uid="{00000000-0005-0000-0000-000039010000}"/>
    <cellStyle name="Обычный 2 2 5 6 6" xfId="644" xr:uid="{00000000-0005-0000-0000-00003A010000}"/>
    <cellStyle name="Обычный 2 2 5 6 7" xfId="157" xr:uid="{00000000-0005-0000-0000-00003B010000}"/>
    <cellStyle name="Обычный 2 2 5 7" xfId="249" xr:uid="{00000000-0005-0000-0000-00003C010000}"/>
    <cellStyle name="Обычный 2 2 5 8" xfId="346" xr:uid="{00000000-0005-0000-0000-00003D010000}"/>
    <cellStyle name="Обычный 2 2 5 9" xfId="445" xr:uid="{00000000-0005-0000-0000-00003E010000}"/>
    <cellStyle name="Обычный 2 2 6" xfId="47" xr:uid="{00000000-0005-0000-0000-00003F010000}"/>
    <cellStyle name="Обычный 2 2 6 10" xfId="548" xr:uid="{00000000-0005-0000-0000-000040010000}"/>
    <cellStyle name="Обычный 2 2 6 11" xfId="645" xr:uid="{00000000-0005-0000-0000-000041010000}"/>
    <cellStyle name="Обычный 2 2 6 12" xfId="158" xr:uid="{00000000-0005-0000-0000-000042010000}"/>
    <cellStyle name="Обычный 2 2 6 2" xfId="48" xr:uid="{00000000-0005-0000-0000-000043010000}"/>
    <cellStyle name="Обычный 2 2 6 2 2" xfId="256" xr:uid="{00000000-0005-0000-0000-000044010000}"/>
    <cellStyle name="Обычный 2 2 6 2 3" xfId="353" xr:uid="{00000000-0005-0000-0000-000045010000}"/>
    <cellStyle name="Обычный 2 2 6 2 4" xfId="452" xr:uid="{00000000-0005-0000-0000-000046010000}"/>
    <cellStyle name="Обычный 2 2 6 2 5" xfId="549" xr:uid="{00000000-0005-0000-0000-000047010000}"/>
    <cellStyle name="Обычный 2 2 6 2 6" xfId="646" xr:uid="{00000000-0005-0000-0000-000048010000}"/>
    <cellStyle name="Обычный 2 2 6 2 7" xfId="159" xr:uid="{00000000-0005-0000-0000-000049010000}"/>
    <cellStyle name="Обычный 2 2 6 3" xfId="49" xr:uid="{00000000-0005-0000-0000-00004A010000}"/>
    <cellStyle name="Обычный 2 2 6 3 2" xfId="257" xr:uid="{00000000-0005-0000-0000-00004B010000}"/>
    <cellStyle name="Обычный 2 2 6 3 3" xfId="354" xr:uid="{00000000-0005-0000-0000-00004C010000}"/>
    <cellStyle name="Обычный 2 2 6 3 4" xfId="453" xr:uid="{00000000-0005-0000-0000-00004D010000}"/>
    <cellStyle name="Обычный 2 2 6 3 5" xfId="550" xr:uid="{00000000-0005-0000-0000-00004E010000}"/>
    <cellStyle name="Обычный 2 2 6 3 6" xfId="647" xr:uid="{00000000-0005-0000-0000-00004F010000}"/>
    <cellStyle name="Обычный 2 2 6 3 7" xfId="160" xr:uid="{00000000-0005-0000-0000-000050010000}"/>
    <cellStyle name="Обычный 2 2 6 4" xfId="50" xr:uid="{00000000-0005-0000-0000-000051010000}"/>
    <cellStyle name="Обычный 2 2 6 4 2" xfId="258" xr:uid="{00000000-0005-0000-0000-000052010000}"/>
    <cellStyle name="Обычный 2 2 6 4 3" xfId="355" xr:uid="{00000000-0005-0000-0000-000053010000}"/>
    <cellStyle name="Обычный 2 2 6 4 4" xfId="454" xr:uid="{00000000-0005-0000-0000-000054010000}"/>
    <cellStyle name="Обычный 2 2 6 4 5" xfId="551" xr:uid="{00000000-0005-0000-0000-000055010000}"/>
    <cellStyle name="Обычный 2 2 6 4 6" xfId="648" xr:uid="{00000000-0005-0000-0000-000056010000}"/>
    <cellStyle name="Обычный 2 2 6 4 7" xfId="161" xr:uid="{00000000-0005-0000-0000-000057010000}"/>
    <cellStyle name="Обычный 2 2 6 5" xfId="51" xr:uid="{00000000-0005-0000-0000-000058010000}"/>
    <cellStyle name="Обычный 2 2 6 5 2" xfId="259" xr:uid="{00000000-0005-0000-0000-000059010000}"/>
    <cellStyle name="Обычный 2 2 6 5 3" xfId="356" xr:uid="{00000000-0005-0000-0000-00005A010000}"/>
    <cellStyle name="Обычный 2 2 6 5 4" xfId="455" xr:uid="{00000000-0005-0000-0000-00005B010000}"/>
    <cellStyle name="Обычный 2 2 6 5 5" xfId="552" xr:uid="{00000000-0005-0000-0000-00005C010000}"/>
    <cellStyle name="Обычный 2 2 6 5 6" xfId="649" xr:uid="{00000000-0005-0000-0000-00005D010000}"/>
    <cellStyle name="Обычный 2 2 6 5 7" xfId="162" xr:uid="{00000000-0005-0000-0000-00005E010000}"/>
    <cellStyle name="Обычный 2 2 6 6" xfId="52" xr:uid="{00000000-0005-0000-0000-00005F010000}"/>
    <cellStyle name="Обычный 2 2 6 6 2" xfId="260" xr:uid="{00000000-0005-0000-0000-000060010000}"/>
    <cellStyle name="Обычный 2 2 6 6 3" xfId="357" xr:uid="{00000000-0005-0000-0000-000061010000}"/>
    <cellStyle name="Обычный 2 2 6 6 4" xfId="456" xr:uid="{00000000-0005-0000-0000-000062010000}"/>
    <cellStyle name="Обычный 2 2 6 6 5" xfId="553" xr:uid="{00000000-0005-0000-0000-000063010000}"/>
    <cellStyle name="Обычный 2 2 6 6 6" xfId="650" xr:uid="{00000000-0005-0000-0000-000064010000}"/>
    <cellStyle name="Обычный 2 2 6 6 7" xfId="163" xr:uid="{00000000-0005-0000-0000-000065010000}"/>
    <cellStyle name="Обычный 2 2 6 7" xfId="255" xr:uid="{00000000-0005-0000-0000-000066010000}"/>
    <cellStyle name="Обычный 2 2 6 8" xfId="352" xr:uid="{00000000-0005-0000-0000-000067010000}"/>
    <cellStyle name="Обычный 2 2 6 9" xfId="451" xr:uid="{00000000-0005-0000-0000-000068010000}"/>
    <cellStyle name="Обычный 2 2 7" xfId="53" xr:uid="{00000000-0005-0000-0000-000069010000}"/>
    <cellStyle name="Обычный 2 2 7 2" xfId="54" xr:uid="{00000000-0005-0000-0000-00006A010000}"/>
    <cellStyle name="Обычный 2 2 7 2 2" xfId="262" xr:uid="{00000000-0005-0000-0000-00006B010000}"/>
    <cellStyle name="Обычный 2 2 7 2 3" xfId="359" xr:uid="{00000000-0005-0000-0000-00006C010000}"/>
    <cellStyle name="Обычный 2 2 7 2 4" xfId="458" xr:uid="{00000000-0005-0000-0000-00006D010000}"/>
    <cellStyle name="Обычный 2 2 7 2 5" xfId="555" xr:uid="{00000000-0005-0000-0000-00006E010000}"/>
    <cellStyle name="Обычный 2 2 7 2 6" xfId="652" xr:uid="{00000000-0005-0000-0000-00006F010000}"/>
    <cellStyle name="Обычный 2 2 7 2 7" xfId="165" xr:uid="{00000000-0005-0000-0000-000070010000}"/>
    <cellStyle name="Обычный 2 2 7 3" xfId="261" xr:uid="{00000000-0005-0000-0000-000071010000}"/>
    <cellStyle name="Обычный 2 2 7 4" xfId="358" xr:uid="{00000000-0005-0000-0000-000072010000}"/>
    <cellStyle name="Обычный 2 2 7 5" xfId="457" xr:uid="{00000000-0005-0000-0000-000073010000}"/>
    <cellStyle name="Обычный 2 2 7 6" xfId="554" xr:uid="{00000000-0005-0000-0000-000074010000}"/>
    <cellStyle name="Обычный 2 2 7 7" xfId="651" xr:uid="{00000000-0005-0000-0000-000075010000}"/>
    <cellStyle name="Обычный 2 2 7 8" xfId="164" xr:uid="{00000000-0005-0000-0000-000076010000}"/>
    <cellStyle name="Обычный 2 2 8" xfId="55" xr:uid="{00000000-0005-0000-0000-000077010000}"/>
    <cellStyle name="Обычный 2 2 8 2" xfId="263" xr:uid="{00000000-0005-0000-0000-000078010000}"/>
    <cellStyle name="Обычный 2 2 8 3" xfId="360" xr:uid="{00000000-0005-0000-0000-000079010000}"/>
    <cellStyle name="Обычный 2 2 8 4" xfId="459" xr:uid="{00000000-0005-0000-0000-00007A010000}"/>
    <cellStyle name="Обычный 2 2 8 5" xfId="556" xr:uid="{00000000-0005-0000-0000-00007B010000}"/>
    <cellStyle name="Обычный 2 2 8 6" xfId="653" xr:uid="{00000000-0005-0000-0000-00007C010000}"/>
    <cellStyle name="Обычный 2 2 8 7" xfId="166" xr:uid="{00000000-0005-0000-0000-00007D010000}"/>
    <cellStyle name="Обычный 2 2 9" xfId="56" xr:uid="{00000000-0005-0000-0000-00007E010000}"/>
    <cellStyle name="Обычный 2 2 9 2" xfId="264" xr:uid="{00000000-0005-0000-0000-00007F010000}"/>
    <cellStyle name="Обычный 2 2 9 3" xfId="361" xr:uid="{00000000-0005-0000-0000-000080010000}"/>
    <cellStyle name="Обычный 2 2 9 4" xfId="460" xr:uid="{00000000-0005-0000-0000-000081010000}"/>
    <cellStyle name="Обычный 2 2 9 5" xfId="557" xr:uid="{00000000-0005-0000-0000-000082010000}"/>
    <cellStyle name="Обычный 2 2 9 6" xfId="654" xr:uid="{00000000-0005-0000-0000-000083010000}"/>
    <cellStyle name="Обычный 2 2 9 7" xfId="167" xr:uid="{00000000-0005-0000-0000-000084010000}"/>
    <cellStyle name="Обычный 2 2_30-ра" xfId="57" xr:uid="{00000000-0005-0000-0000-000085010000}"/>
    <cellStyle name="Обычный 3" xfId="58" xr:uid="{00000000-0005-0000-0000-000086010000}"/>
    <cellStyle name="Обычный 4" xfId="59" xr:uid="{00000000-0005-0000-0000-000087010000}"/>
    <cellStyle name="Обычный 4 10" xfId="60" xr:uid="{00000000-0005-0000-0000-000088010000}"/>
    <cellStyle name="Обычный 4 10 2" xfId="266" xr:uid="{00000000-0005-0000-0000-000089010000}"/>
    <cellStyle name="Обычный 4 10 3" xfId="363" xr:uid="{00000000-0005-0000-0000-00008A010000}"/>
    <cellStyle name="Обычный 4 10 4" xfId="462" xr:uid="{00000000-0005-0000-0000-00008B010000}"/>
    <cellStyle name="Обычный 4 10 5" xfId="559" xr:uid="{00000000-0005-0000-0000-00008C010000}"/>
    <cellStyle name="Обычный 4 10 6" xfId="656" xr:uid="{00000000-0005-0000-0000-00008D010000}"/>
    <cellStyle name="Обычный 4 10 7" xfId="169" xr:uid="{00000000-0005-0000-0000-00008E010000}"/>
    <cellStyle name="Обычный 4 11" xfId="265" xr:uid="{00000000-0005-0000-0000-00008F010000}"/>
    <cellStyle name="Обычный 4 12" xfId="362" xr:uid="{00000000-0005-0000-0000-000090010000}"/>
    <cellStyle name="Обычный 4 13" xfId="461" xr:uid="{00000000-0005-0000-0000-000091010000}"/>
    <cellStyle name="Обычный 4 14" xfId="558" xr:uid="{00000000-0005-0000-0000-000092010000}"/>
    <cellStyle name="Обычный 4 15" xfId="655" xr:uid="{00000000-0005-0000-0000-000093010000}"/>
    <cellStyle name="Обычный 4 16" xfId="168" xr:uid="{00000000-0005-0000-0000-000094010000}"/>
    <cellStyle name="Обычный 4 2" xfId="61" xr:uid="{00000000-0005-0000-0000-000095010000}"/>
    <cellStyle name="Обычный 4 2 10" xfId="463" xr:uid="{00000000-0005-0000-0000-000096010000}"/>
    <cellStyle name="Обычный 4 2 11" xfId="560" xr:uid="{00000000-0005-0000-0000-000097010000}"/>
    <cellStyle name="Обычный 4 2 12" xfId="657" xr:uid="{00000000-0005-0000-0000-000098010000}"/>
    <cellStyle name="Обычный 4 2 13" xfId="170" xr:uid="{00000000-0005-0000-0000-000099010000}"/>
    <cellStyle name="Обычный 4 2 2" xfId="62" xr:uid="{00000000-0005-0000-0000-00009A010000}"/>
    <cellStyle name="Обычный 4 2 2 10" xfId="561" xr:uid="{00000000-0005-0000-0000-00009B010000}"/>
    <cellStyle name="Обычный 4 2 2 11" xfId="658" xr:uid="{00000000-0005-0000-0000-00009C010000}"/>
    <cellStyle name="Обычный 4 2 2 12" xfId="171" xr:uid="{00000000-0005-0000-0000-00009D010000}"/>
    <cellStyle name="Обычный 4 2 2 2" xfId="63" xr:uid="{00000000-0005-0000-0000-00009E010000}"/>
    <cellStyle name="Обычный 4 2 2 2 2" xfId="269" xr:uid="{00000000-0005-0000-0000-00009F010000}"/>
    <cellStyle name="Обычный 4 2 2 2 3" xfId="366" xr:uid="{00000000-0005-0000-0000-0000A0010000}"/>
    <cellStyle name="Обычный 4 2 2 2 4" xfId="465" xr:uid="{00000000-0005-0000-0000-0000A1010000}"/>
    <cellStyle name="Обычный 4 2 2 2 5" xfId="562" xr:uid="{00000000-0005-0000-0000-0000A2010000}"/>
    <cellStyle name="Обычный 4 2 2 2 6" xfId="659" xr:uid="{00000000-0005-0000-0000-0000A3010000}"/>
    <cellStyle name="Обычный 4 2 2 2 7" xfId="172" xr:uid="{00000000-0005-0000-0000-0000A4010000}"/>
    <cellStyle name="Обычный 4 2 2 3" xfId="64" xr:uid="{00000000-0005-0000-0000-0000A5010000}"/>
    <cellStyle name="Обычный 4 2 2 3 2" xfId="270" xr:uid="{00000000-0005-0000-0000-0000A6010000}"/>
    <cellStyle name="Обычный 4 2 2 3 3" xfId="367" xr:uid="{00000000-0005-0000-0000-0000A7010000}"/>
    <cellStyle name="Обычный 4 2 2 3 4" xfId="466" xr:uid="{00000000-0005-0000-0000-0000A8010000}"/>
    <cellStyle name="Обычный 4 2 2 3 5" xfId="563" xr:uid="{00000000-0005-0000-0000-0000A9010000}"/>
    <cellStyle name="Обычный 4 2 2 3 6" xfId="660" xr:uid="{00000000-0005-0000-0000-0000AA010000}"/>
    <cellStyle name="Обычный 4 2 2 3 7" xfId="173" xr:uid="{00000000-0005-0000-0000-0000AB010000}"/>
    <cellStyle name="Обычный 4 2 2 4" xfId="65" xr:uid="{00000000-0005-0000-0000-0000AC010000}"/>
    <cellStyle name="Обычный 4 2 2 4 2" xfId="271" xr:uid="{00000000-0005-0000-0000-0000AD010000}"/>
    <cellStyle name="Обычный 4 2 2 4 3" xfId="368" xr:uid="{00000000-0005-0000-0000-0000AE010000}"/>
    <cellStyle name="Обычный 4 2 2 4 4" xfId="467" xr:uid="{00000000-0005-0000-0000-0000AF010000}"/>
    <cellStyle name="Обычный 4 2 2 4 5" xfId="564" xr:uid="{00000000-0005-0000-0000-0000B0010000}"/>
    <cellStyle name="Обычный 4 2 2 4 6" xfId="661" xr:uid="{00000000-0005-0000-0000-0000B1010000}"/>
    <cellStyle name="Обычный 4 2 2 4 7" xfId="174" xr:uid="{00000000-0005-0000-0000-0000B2010000}"/>
    <cellStyle name="Обычный 4 2 2 5" xfId="66" xr:uid="{00000000-0005-0000-0000-0000B3010000}"/>
    <cellStyle name="Обычный 4 2 2 5 2" xfId="272" xr:uid="{00000000-0005-0000-0000-0000B4010000}"/>
    <cellStyle name="Обычный 4 2 2 5 3" xfId="369" xr:uid="{00000000-0005-0000-0000-0000B5010000}"/>
    <cellStyle name="Обычный 4 2 2 5 4" xfId="468" xr:uid="{00000000-0005-0000-0000-0000B6010000}"/>
    <cellStyle name="Обычный 4 2 2 5 5" xfId="565" xr:uid="{00000000-0005-0000-0000-0000B7010000}"/>
    <cellStyle name="Обычный 4 2 2 5 6" xfId="662" xr:uid="{00000000-0005-0000-0000-0000B8010000}"/>
    <cellStyle name="Обычный 4 2 2 5 7" xfId="175" xr:uid="{00000000-0005-0000-0000-0000B9010000}"/>
    <cellStyle name="Обычный 4 2 2 6" xfId="67" xr:uid="{00000000-0005-0000-0000-0000BA010000}"/>
    <cellStyle name="Обычный 4 2 2 6 2" xfId="273" xr:uid="{00000000-0005-0000-0000-0000BB010000}"/>
    <cellStyle name="Обычный 4 2 2 6 3" xfId="370" xr:uid="{00000000-0005-0000-0000-0000BC010000}"/>
    <cellStyle name="Обычный 4 2 2 6 4" xfId="469" xr:uid="{00000000-0005-0000-0000-0000BD010000}"/>
    <cellStyle name="Обычный 4 2 2 6 5" xfId="566" xr:uid="{00000000-0005-0000-0000-0000BE010000}"/>
    <cellStyle name="Обычный 4 2 2 6 6" xfId="663" xr:uid="{00000000-0005-0000-0000-0000BF010000}"/>
    <cellStyle name="Обычный 4 2 2 6 7" xfId="176" xr:uid="{00000000-0005-0000-0000-0000C0010000}"/>
    <cellStyle name="Обычный 4 2 2 7" xfId="268" xr:uid="{00000000-0005-0000-0000-0000C1010000}"/>
    <cellStyle name="Обычный 4 2 2 8" xfId="365" xr:uid="{00000000-0005-0000-0000-0000C2010000}"/>
    <cellStyle name="Обычный 4 2 2 9" xfId="464" xr:uid="{00000000-0005-0000-0000-0000C3010000}"/>
    <cellStyle name="Обычный 4 2 3" xfId="68" xr:uid="{00000000-0005-0000-0000-0000C4010000}"/>
    <cellStyle name="Обычный 4 2 3 2" xfId="274" xr:uid="{00000000-0005-0000-0000-0000C5010000}"/>
    <cellStyle name="Обычный 4 2 3 3" xfId="371" xr:uid="{00000000-0005-0000-0000-0000C6010000}"/>
    <cellStyle name="Обычный 4 2 3 4" xfId="470" xr:uid="{00000000-0005-0000-0000-0000C7010000}"/>
    <cellStyle name="Обычный 4 2 3 5" xfId="567" xr:uid="{00000000-0005-0000-0000-0000C8010000}"/>
    <cellStyle name="Обычный 4 2 3 6" xfId="664" xr:uid="{00000000-0005-0000-0000-0000C9010000}"/>
    <cellStyle name="Обычный 4 2 3 7" xfId="177" xr:uid="{00000000-0005-0000-0000-0000CA010000}"/>
    <cellStyle name="Обычный 4 2 4" xfId="69" xr:uid="{00000000-0005-0000-0000-0000CB010000}"/>
    <cellStyle name="Обычный 4 2 4 2" xfId="275" xr:uid="{00000000-0005-0000-0000-0000CC010000}"/>
    <cellStyle name="Обычный 4 2 4 3" xfId="372" xr:uid="{00000000-0005-0000-0000-0000CD010000}"/>
    <cellStyle name="Обычный 4 2 4 4" xfId="471" xr:uid="{00000000-0005-0000-0000-0000CE010000}"/>
    <cellStyle name="Обычный 4 2 4 5" xfId="568" xr:uid="{00000000-0005-0000-0000-0000CF010000}"/>
    <cellStyle name="Обычный 4 2 4 6" xfId="665" xr:uid="{00000000-0005-0000-0000-0000D0010000}"/>
    <cellStyle name="Обычный 4 2 4 7" xfId="178" xr:uid="{00000000-0005-0000-0000-0000D1010000}"/>
    <cellStyle name="Обычный 4 2 5" xfId="70" xr:uid="{00000000-0005-0000-0000-0000D2010000}"/>
    <cellStyle name="Обычный 4 2 5 2" xfId="276" xr:uid="{00000000-0005-0000-0000-0000D3010000}"/>
    <cellStyle name="Обычный 4 2 5 3" xfId="373" xr:uid="{00000000-0005-0000-0000-0000D4010000}"/>
    <cellStyle name="Обычный 4 2 5 4" xfId="472" xr:uid="{00000000-0005-0000-0000-0000D5010000}"/>
    <cellStyle name="Обычный 4 2 5 5" xfId="569" xr:uid="{00000000-0005-0000-0000-0000D6010000}"/>
    <cellStyle name="Обычный 4 2 5 6" xfId="666" xr:uid="{00000000-0005-0000-0000-0000D7010000}"/>
    <cellStyle name="Обычный 4 2 5 7" xfId="179" xr:uid="{00000000-0005-0000-0000-0000D8010000}"/>
    <cellStyle name="Обычный 4 2 6" xfId="71" xr:uid="{00000000-0005-0000-0000-0000D9010000}"/>
    <cellStyle name="Обычный 4 2 6 2" xfId="277" xr:uid="{00000000-0005-0000-0000-0000DA010000}"/>
    <cellStyle name="Обычный 4 2 6 3" xfId="374" xr:uid="{00000000-0005-0000-0000-0000DB010000}"/>
    <cellStyle name="Обычный 4 2 6 4" xfId="473" xr:uid="{00000000-0005-0000-0000-0000DC010000}"/>
    <cellStyle name="Обычный 4 2 6 5" xfId="570" xr:uid="{00000000-0005-0000-0000-0000DD010000}"/>
    <cellStyle name="Обычный 4 2 6 6" xfId="667" xr:uid="{00000000-0005-0000-0000-0000DE010000}"/>
    <cellStyle name="Обычный 4 2 6 7" xfId="180" xr:uid="{00000000-0005-0000-0000-0000DF010000}"/>
    <cellStyle name="Обычный 4 2 7" xfId="72" xr:uid="{00000000-0005-0000-0000-0000E0010000}"/>
    <cellStyle name="Обычный 4 2 7 2" xfId="278" xr:uid="{00000000-0005-0000-0000-0000E1010000}"/>
    <cellStyle name="Обычный 4 2 7 3" xfId="375" xr:uid="{00000000-0005-0000-0000-0000E2010000}"/>
    <cellStyle name="Обычный 4 2 7 4" xfId="474" xr:uid="{00000000-0005-0000-0000-0000E3010000}"/>
    <cellStyle name="Обычный 4 2 7 5" xfId="571" xr:uid="{00000000-0005-0000-0000-0000E4010000}"/>
    <cellStyle name="Обычный 4 2 7 6" xfId="668" xr:uid="{00000000-0005-0000-0000-0000E5010000}"/>
    <cellStyle name="Обычный 4 2 7 7" xfId="181" xr:uid="{00000000-0005-0000-0000-0000E6010000}"/>
    <cellStyle name="Обычный 4 2 8" xfId="267" xr:uid="{00000000-0005-0000-0000-0000E7010000}"/>
    <cellStyle name="Обычный 4 2 9" xfId="364" xr:uid="{00000000-0005-0000-0000-0000E8010000}"/>
    <cellStyle name="Обычный 4 3" xfId="73" xr:uid="{00000000-0005-0000-0000-0000E9010000}"/>
    <cellStyle name="Обычный 4 3 10" xfId="475" xr:uid="{00000000-0005-0000-0000-0000EA010000}"/>
    <cellStyle name="Обычный 4 3 11" xfId="572" xr:uid="{00000000-0005-0000-0000-0000EB010000}"/>
    <cellStyle name="Обычный 4 3 12" xfId="669" xr:uid="{00000000-0005-0000-0000-0000EC010000}"/>
    <cellStyle name="Обычный 4 3 13" xfId="182" xr:uid="{00000000-0005-0000-0000-0000ED010000}"/>
    <cellStyle name="Обычный 4 3 2" xfId="74" xr:uid="{00000000-0005-0000-0000-0000EE010000}"/>
    <cellStyle name="Обычный 4 3 2 10" xfId="573" xr:uid="{00000000-0005-0000-0000-0000EF010000}"/>
    <cellStyle name="Обычный 4 3 2 11" xfId="670" xr:uid="{00000000-0005-0000-0000-0000F0010000}"/>
    <cellStyle name="Обычный 4 3 2 12" xfId="183" xr:uid="{00000000-0005-0000-0000-0000F1010000}"/>
    <cellStyle name="Обычный 4 3 2 2" xfId="75" xr:uid="{00000000-0005-0000-0000-0000F2010000}"/>
    <cellStyle name="Обычный 4 3 2 2 2" xfId="281" xr:uid="{00000000-0005-0000-0000-0000F3010000}"/>
    <cellStyle name="Обычный 4 3 2 2 3" xfId="378" xr:uid="{00000000-0005-0000-0000-0000F4010000}"/>
    <cellStyle name="Обычный 4 3 2 2 4" xfId="477" xr:uid="{00000000-0005-0000-0000-0000F5010000}"/>
    <cellStyle name="Обычный 4 3 2 2 5" xfId="574" xr:uid="{00000000-0005-0000-0000-0000F6010000}"/>
    <cellStyle name="Обычный 4 3 2 2 6" xfId="671" xr:uid="{00000000-0005-0000-0000-0000F7010000}"/>
    <cellStyle name="Обычный 4 3 2 2 7" xfId="184" xr:uid="{00000000-0005-0000-0000-0000F8010000}"/>
    <cellStyle name="Обычный 4 3 2 3" xfId="76" xr:uid="{00000000-0005-0000-0000-0000F9010000}"/>
    <cellStyle name="Обычный 4 3 2 3 2" xfId="282" xr:uid="{00000000-0005-0000-0000-0000FA010000}"/>
    <cellStyle name="Обычный 4 3 2 3 3" xfId="379" xr:uid="{00000000-0005-0000-0000-0000FB010000}"/>
    <cellStyle name="Обычный 4 3 2 3 4" xfId="478" xr:uid="{00000000-0005-0000-0000-0000FC010000}"/>
    <cellStyle name="Обычный 4 3 2 3 5" xfId="575" xr:uid="{00000000-0005-0000-0000-0000FD010000}"/>
    <cellStyle name="Обычный 4 3 2 3 6" xfId="672" xr:uid="{00000000-0005-0000-0000-0000FE010000}"/>
    <cellStyle name="Обычный 4 3 2 3 7" xfId="185" xr:uid="{00000000-0005-0000-0000-0000FF010000}"/>
    <cellStyle name="Обычный 4 3 2 4" xfId="77" xr:uid="{00000000-0005-0000-0000-000000020000}"/>
    <cellStyle name="Обычный 4 3 2 4 2" xfId="283" xr:uid="{00000000-0005-0000-0000-000001020000}"/>
    <cellStyle name="Обычный 4 3 2 4 3" xfId="380" xr:uid="{00000000-0005-0000-0000-000002020000}"/>
    <cellStyle name="Обычный 4 3 2 4 4" xfId="479" xr:uid="{00000000-0005-0000-0000-000003020000}"/>
    <cellStyle name="Обычный 4 3 2 4 5" xfId="576" xr:uid="{00000000-0005-0000-0000-000004020000}"/>
    <cellStyle name="Обычный 4 3 2 4 6" xfId="673" xr:uid="{00000000-0005-0000-0000-000005020000}"/>
    <cellStyle name="Обычный 4 3 2 4 7" xfId="186" xr:uid="{00000000-0005-0000-0000-000006020000}"/>
    <cellStyle name="Обычный 4 3 2 5" xfId="78" xr:uid="{00000000-0005-0000-0000-000007020000}"/>
    <cellStyle name="Обычный 4 3 2 5 2" xfId="284" xr:uid="{00000000-0005-0000-0000-000008020000}"/>
    <cellStyle name="Обычный 4 3 2 5 3" xfId="381" xr:uid="{00000000-0005-0000-0000-000009020000}"/>
    <cellStyle name="Обычный 4 3 2 5 4" xfId="480" xr:uid="{00000000-0005-0000-0000-00000A020000}"/>
    <cellStyle name="Обычный 4 3 2 5 5" xfId="577" xr:uid="{00000000-0005-0000-0000-00000B020000}"/>
    <cellStyle name="Обычный 4 3 2 5 6" xfId="674" xr:uid="{00000000-0005-0000-0000-00000C020000}"/>
    <cellStyle name="Обычный 4 3 2 5 7" xfId="187" xr:uid="{00000000-0005-0000-0000-00000D020000}"/>
    <cellStyle name="Обычный 4 3 2 6" xfId="79" xr:uid="{00000000-0005-0000-0000-00000E020000}"/>
    <cellStyle name="Обычный 4 3 2 6 2" xfId="285" xr:uid="{00000000-0005-0000-0000-00000F020000}"/>
    <cellStyle name="Обычный 4 3 2 6 3" xfId="382" xr:uid="{00000000-0005-0000-0000-000010020000}"/>
    <cellStyle name="Обычный 4 3 2 6 4" xfId="481" xr:uid="{00000000-0005-0000-0000-000011020000}"/>
    <cellStyle name="Обычный 4 3 2 6 5" xfId="578" xr:uid="{00000000-0005-0000-0000-000012020000}"/>
    <cellStyle name="Обычный 4 3 2 6 6" xfId="675" xr:uid="{00000000-0005-0000-0000-000013020000}"/>
    <cellStyle name="Обычный 4 3 2 6 7" xfId="188" xr:uid="{00000000-0005-0000-0000-000014020000}"/>
    <cellStyle name="Обычный 4 3 2 7" xfId="280" xr:uid="{00000000-0005-0000-0000-000015020000}"/>
    <cellStyle name="Обычный 4 3 2 8" xfId="377" xr:uid="{00000000-0005-0000-0000-000016020000}"/>
    <cellStyle name="Обычный 4 3 2 9" xfId="476" xr:uid="{00000000-0005-0000-0000-000017020000}"/>
    <cellStyle name="Обычный 4 3 3" xfId="80" xr:uid="{00000000-0005-0000-0000-000018020000}"/>
    <cellStyle name="Обычный 4 3 3 2" xfId="286" xr:uid="{00000000-0005-0000-0000-000019020000}"/>
    <cellStyle name="Обычный 4 3 3 3" xfId="383" xr:uid="{00000000-0005-0000-0000-00001A020000}"/>
    <cellStyle name="Обычный 4 3 3 4" xfId="482" xr:uid="{00000000-0005-0000-0000-00001B020000}"/>
    <cellStyle name="Обычный 4 3 3 5" xfId="579" xr:uid="{00000000-0005-0000-0000-00001C020000}"/>
    <cellStyle name="Обычный 4 3 3 6" xfId="676" xr:uid="{00000000-0005-0000-0000-00001D020000}"/>
    <cellStyle name="Обычный 4 3 3 7" xfId="189" xr:uid="{00000000-0005-0000-0000-00001E020000}"/>
    <cellStyle name="Обычный 4 3 4" xfId="81" xr:uid="{00000000-0005-0000-0000-00001F020000}"/>
    <cellStyle name="Обычный 4 3 4 2" xfId="287" xr:uid="{00000000-0005-0000-0000-000020020000}"/>
    <cellStyle name="Обычный 4 3 4 3" xfId="384" xr:uid="{00000000-0005-0000-0000-000021020000}"/>
    <cellStyle name="Обычный 4 3 4 4" xfId="483" xr:uid="{00000000-0005-0000-0000-000022020000}"/>
    <cellStyle name="Обычный 4 3 4 5" xfId="580" xr:uid="{00000000-0005-0000-0000-000023020000}"/>
    <cellStyle name="Обычный 4 3 4 6" xfId="677" xr:uid="{00000000-0005-0000-0000-000024020000}"/>
    <cellStyle name="Обычный 4 3 4 7" xfId="190" xr:uid="{00000000-0005-0000-0000-000025020000}"/>
    <cellStyle name="Обычный 4 3 5" xfId="82" xr:uid="{00000000-0005-0000-0000-000026020000}"/>
    <cellStyle name="Обычный 4 3 5 2" xfId="288" xr:uid="{00000000-0005-0000-0000-000027020000}"/>
    <cellStyle name="Обычный 4 3 5 3" xfId="385" xr:uid="{00000000-0005-0000-0000-000028020000}"/>
    <cellStyle name="Обычный 4 3 5 4" xfId="484" xr:uid="{00000000-0005-0000-0000-000029020000}"/>
    <cellStyle name="Обычный 4 3 5 5" xfId="581" xr:uid="{00000000-0005-0000-0000-00002A020000}"/>
    <cellStyle name="Обычный 4 3 5 6" xfId="678" xr:uid="{00000000-0005-0000-0000-00002B020000}"/>
    <cellStyle name="Обычный 4 3 5 7" xfId="191" xr:uid="{00000000-0005-0000-0000-00002C020000}"/>
    <cellStyle name="Обычный 4 3 6" xfId="83" xr:uid="{00000000-0005-0000-0000-00002D020000}"/>
    <cellStyle name="Обычный 4 3 6 2" xfId="289" xr:uid="{00000000-0005-0000-0000-00002E020000}"/>
    <cellStyle name="Обычный 4 3 6 3" xfId="386" xr:uid="{00000000-0005-0000-0000-00002F020000}"/>
    <cellStyle name="Обычный 4 3 6 4" xfId="485" xr:uid="{00000000-0005-0000-0000-000030020000}"/>
    <cellStyle name="Обычный 4 3 6 5" xfId="582" xr:uid="{00000000-0005-0000-0000-000031020000}"/>
    <cellStyle name="Обычный 4 3 6 6" xfId="679" xr:uid="{00000000-0005-0000-0000-000032020000}"/>
    <cellStyle name="Обычный 4 3 6 7" xfId="192" xr:uid="{00000000-0005-0000-0000-000033020000}"/>
    <cellStyle name="Обычный 4 3 7" xfId="84" xr:uid="{00000000-0005-0000-0000-000034020000}"/>
    <cellStyle name="Обычный 4 3 7 2" xfId="290" xr:uid="{00000000-0005-0000-0000-000035020000}"/>
    <cellStyle name="Обычный 4 3 7 3" xfId="387" xr:uid="{00000000-0005-0000-0000-000036020000}"/>
    <cellStyle name="Обычный 4 3 7 4" xfId="486" xr:uid="{00000000-0005-0000-0000-000037020000}"/>
    <cellStyle name="Обычный 4 3 7 5" xfId="583" xr:uid="{00000000-0005-0000-0000-000038020000}"/>
    <cellStyle name="Обычный 4 3 7 6" xfId="680" xr:uid="{00000000-0005-0000-0000-000039020000}"/>
    <cellStyle name="Обычный 4 3 7 7" xfId="193" xr:uid="{00000000-0005-0000-0000-00003A020000}"/>
    <cellStyle name="Обычный 4 3 8" xfId="279" xr:uid="{00000000-0005-0000-0000-00003B020000}"/>
    <cellStyle name="Обычный 4 3 9" xfId="376" xr:uid="{00000000-0005-0000-0000-00003C020000}"/>
    <cellStyle name="Обычный 4 4" xfId="85" xr:uid="{00000000-0005-0000-0000-00003D020000}"/>
    <cellStyle name="Обычный 4 4 10" xfId="584" xr:uid="{00000000-0005-0000-0000-00003E020000}"/>
    <cellStyle name="Обычный 4 4 11" xfId="681" xr:uid="{00000000-0005-0000-0000-00003F020000}"/>
    <cellStyle name="Обычный 4 4 12" xfId="194" xr:uid="{00000000-0005-0000-0000-000040020000}"/>
    <cellStyle name="Обычный 4 4 2" xfId="86" xr:uid="{00000000-0005-0000-0000-000041020000}"/>
    <cellStyle name="Обычный 4 4 2 2" xfId="292" xr:uid="{00000000-0005-0000-0000-000042020000}"/>
    <cellStyle name="Обычный 4 4 2 3" xfId="389" xr:uid="{00000000-0005-0000-0000-000043020000}"/>
    <cellStyle name="Обычный 4 4 2 4" xfId="488" xr:uid="{00000000-0005-0000-0000-000044020000}"/>
    <cellStyle name="Обычный 4 4 2 5" xfId="585" xr:uid="{00000000-0005-0000-0000-000045020000}"/>
    <cellStyle name="Обычный 4 4 2 6" xfId="682" xr:uid="{00000000-0005-0000-0000-000046020000}"/>
    <cellStyle name="Обычный 4 4 2 7" xfId="195" xr:uid="{00000000-0005-0000-0000-000047020000}"/>
    <cellStyle name="Обычный 4 4 3" xfId="87" xr:uid="{00000000-0005-0000-0000-000048020000}"/>
    <cellStyle name="Обычный 4 4 3 2" xfId="293" xr:uid="{00000000-0005-0000-0000-000049020000}"/>
    <cellStyle name="Обычный 4 4 3 3" xfId="390" xr:uid="{00000000-0005-0000-0000-00004A020000}"/>
    <cellStyle name="Обычный 4 4 3 4" xfId="489" xr:uid="{00000000-0005-0000-0000-00004B020000}"/>
    <cellStyle name="Обычный 4 4 3 5" xfId="586" xr:uid="{00000000-0005-0000-0000-00004C020000}"/>
    <cellStyle name="Обычный 4 4 3 6" xfId="683" xr:uid="{00000000-0005-0000-0000-00004D020000}"/>
    <cellStyle name="Обычный 4 4 3 7" xfId="196" xr:uid="{00000000-0005-0000-0000-00004E020000}"/>
    <cellStyle name="Обычный 4 4 4" xfId="88" xr:uid="{00000000-0005-0000-0000-00004F020000}"/>
    <cellStyle name="Обычный 4 4 4 2" xfId="294" xr:uid="{00000000-0005-0000-0000-000050020000}"/>
    <cellStyle name="Обычный 4 4 4 3" xfId="391" xr:uid="{00000000-0005-0000-0000-000051020000}"/>
    <cellStyle name="Обычный 4 4 4 4" xfId="490" xr:uid="{00000000-0005-0000-0000-000052020000}"/>
    <cellStyle name="Обычный 4 4 4 5" xfId="587" xr:uid="{00000000-0005-0000-0000-000053020000}"/>
    <cellStyle name="Обычный 4 4 4 6" xfId="684" xr:uid="{00000000-0005-0000-0000-000054020000}"/>
    <cellStyle name="Обычный 4 4 4 7" xfId="197" xr:uid="{00000000-0005-0000-0000-000055020000}"/>
    <cellStyle name="Обычный 4 4 5" xfId="89" xr:uid="{00000000-0005-0000-0000-000056020000}"/>
    <cellStyle name="Обычный 4 4 5 2" xfId="295" xr:uid="{00000000-0005-0000-0000-000057020000}"/>
    <cellStyle name="Обычный 4 4 5 3" xfId="392" xr:uid="{00000000-0005-0000-0000-000058020000}"/>
    <cellStyle name="Обычный 4 4 5 4" xfId="491" xr:uid="{00000000-0005-0000-0000-000059020000}"/>
    <cellStyle name="Обычный 4 4 5 5" xfId="588" xr:uid="{00000000-0005-0000-0000-00005A020000}"/>
    <cellStyle name="Обычный 4 4 5 6" xfId="685" xr:uid="{00000000-0005-0000-0000-00005B020000}"/>
    <cellStyle name="Обычный 4 4 5 7" xfId="198" xr:uid="{00000000-0005-0000-0000-00005C020000}"/>
    <cellStyle name="Обычный 4 4 6" xfId="90" xr:uid="{00000000-0005-0000-0000-00005D020000}"/>
    <cellStyle name="Обычный 4 4 6 2" xfId="296" xr:uid="{00000000-0005-0000-0000-00005E020000}"/>
    <cellStyle name="Обычный 4 4 6 3" xfId="393" xr:uid="{00000000-0005-0000-0000-00005F020000}"/>
    <cellStyle name="Обычный 4 4 6 4" xfId="492" xr:uid="{00000000-0005-0000-0000-000060020000}"/>
    <cellStyle name="Обычный 4 4 6 5" xfId="589" xr:uid="{00000000-0005-0000-0000-000061020000}"/>
    <cellStyle name="Обычный 4 4 6 6" xfId="686" xr:uid="{00000000-0005-0000-0000-000062020000}"/>
    <cellStyle name="Обычный 4 4 6 7" xfId="199" xr:uid="{00000000-0005-0000-0000-000063020000}"/>
    <cellStyle name="Обычный 4 4 7" xfId="291" xr:uid="{00000000-0005-0000-0000-000064020000}"/>
    <cellStyle name="Обычный 4 4 8" xfId="388" xr:uid="{00000000-0005-0000-0000-000065020000}"/>
    <cellStyle name="Обычный 4 4 9" xfId="487" xr:uid="{00000000-0005-0000-0000-000066020000}"/>
    <cellStyle name="Обычный 4 5" xfId="91" xr:uid="{00000000-0005-0000-0000-000067020000}"/>
    <cellStyle name="Обычный 4 5 10" xfId="590" xr:uid="{00000000-0005-0000-0000-000068020000}"/>
    <cellStyle name="Обычный 4 5 11" xfId="687" xr:uid="{00000000-0005-0000-0000-000069020000}"/>
    <cellStyle name="Обычный 4 5 12" xfId="200" xr:uid="{00000000-0005-0000-0000-00006A020000}"/>
    <cellStyle name="Обычный 4 5 2" xfId="92" xr:uid="{00000000-0005-0000-0000-00006B020000}"/>
    <cellStyle name="Обычный 4 5 2 2" xfId="298" xr:uid="{00000000-0005-0000-0000-00006C020000}"/>
    <cellStyle name="Обычный 4 5 2 3" xfId="395" xr:uid="{00000000-0005-0000-0000-00006D020000}"/>
    <cellStyle name="Обычный 4 5 2 4" xfId="494" xr:uid="{00000000-0005-0000-0000-00006E020000}"/>
    <cellStyle name="Обычный 4 5 2 5" xfId="591" xr:uid="{00000000-0005-0000-0000-00006F020000}"/>
    <cellStyle name="Обычный 4 5 2 6" xfId="688" xr:uid="{00000000-0005-0000-0000-000070020000}"/>
    <cellStyle name="Обычный 4 5 2 7" xfId="201" xr:uid="{00000000-0005-0000-0000-000071020000}"/>
    <cellStyle name="Обычный 4 5 3" xfId="93" xr:uid="{00000000-0005-0000-0000-000072020000}"/>
    <cellStyle name="Обычный 4 5 3 2" xfId="299" xr:uid="{00000000-0005-0000-0000-000073020000}"/>
    <cellStyle name="Обычный 4 5 3 3" xfId="396" xr:uid="{00000000-0005-0000-0000-000074020000}"/>
    <cellStyle name="Обычный 4 5 3 4" xfId="495" xr:uid="{00000000-0005-0000-0000-000075020000}"/>
    <cellStyle name="Обычный 4 5 3 5" xfId="592" xr:uid="{00000000-0005-0000-0000-000076020000}"/>
    <cellStyle name="Обычный 4 5 3 6" xfId="689" xr:uid="{00000000-0005-0000-0000-000077020000}"/>
    <cellStyle name="Обычный 4 5 3 7" xfId="202" xr:uid="{00000000-0005-0000-0000-000078020000}"/>
    <cellStyle name="Обычный 4 5 4" xfId="94" xr:uid="{00000000-0005-0000-0000-000079020000}"/>
    <cellStyle name="Обычный 4 5 4 2" xfId="300" xr:uid="{00000000-0005-0000-0000-00007A020000}"/>
    <cellStyle name="Обычный 4 5 4 3" xfId="397" xr:uid="{00000000-0005-0000-0000-00007B020000}"/>
    <cellStyle name="Обычный 4 5 4 4" xfId="496" xr:uid="{00000000-0005-0000-0000-00007C020000}"/>
    <cellStyle name="Обычный 4 5 4 5" xfId="593" xr:uid="{00000000-0005-0000-0000-00007D020000}"/>
    <cellStyle name="Обычный 4 5 4 6" xfId="690" xr:uid="{00000000-0005-0000-0000-00007E020000}"/>
    <cellStyle name="Обычный 4 5 4 7" xfId="203" xr:uid="{00000000-0005-0000-0000-00007F020000}"/>
    <cellStyle name="Обычный 4 5 5" xfId="95" xr:uid="{00000000-0005-0000-0000-000080020000}"/>
    <cellStyle name="Обычный 4 5 5 2" xfId="301" xr:uid="{00000000-0005-0000-0000-000081020000}"/>
    <cellStyle name="Обычный 4 5 5 3" xfId="398" xr:uid="{00000000-0005-0000-0000-000082020000}"/>
    <cellStyle name="Обычный 4 5 5 4" xfId="497" xr:uid="{00000000-0005-0000-0000-000083020000}"/>
    <cellStyle name="Обычный 4 5 5 5" xfId="594" xr:uid="{00000000-0005-0000-0000-000084020000}"/>
    <cellStyle name="Обычный 4 5 5 6" xfId="691" xr:uid="{00000000-0005-0000-0000-000085020000}"/>
    <cellStyle name="Обычный 4 5 5 7" xfId="204" xr:uid="{00000000-0005-0000-0000-000086020000}"/>
    <cellStyle name="Обычный 4 5 6" xfId="96" xr:uid="{00000000-0005-0000-0000-000087020000}"/>
    <cellStyle name="Обычный 4 5 6 2" xfId="302" xr:uid="{00000000-0005-0000-0000-000088020000}"/>
    <cellStyle name="Обычный 4 5 6 3" xfId="399" xr:uid="{00000000-0005-0000-0000-000089020000}"/>
    <cellStyle name="Обычный 4 5 6 4" xfId="498" xr:uid="{00000000-0005-0000-0000-00008A020000}"/>
    <cellStyle name="Обычный 4 5 6 5" xfId="595" xr:uid="{00000000-0005-0000-0000-00008B020000}"/>
    <cellStyle name="Обычный 4 5 6 6" xfId="692" xr:uid="{00000000-0005-0000-0000-00008C020000}"/>
    <cellStyle name="Обычный 4 5 6 7" xfId="205" xr:uid="{00000000-0005-0000-0000-00008D020000}"/>
    <cellStyle name="Обычный 4 5 7" xfId="297" xr:uid="{00000000-0005-0000-0000-00008E020000}"/>
    <cellStyle name="Обычный 4 5 8" xfId="394" xr:uid="{00000000-0005-0000-0000-00008F020000}"/>
    <cellStyle name="Обычный 4 5 9" xfId="493" xr:uid="{00000000-0005-0000-0000-000090020000}"/>
    <cellStyle name="Обычный 4 6" xfId="97" xr:uid="{00000000-0005-0000-0000-000091020000}"/>
    <cellStyle name="Обычный 4 6 2" xfId="303" xr:uid="{00000000-0005-0000-0000-000092020000}"/>
    <cellStyle name="Обычный 4 6 3" xfId="400" xr:uid="{00000000-0005-0000-0000-000093020000}"/>
    <cellStyle name="Обычный 4 6 4" xfId="499" xr:uid="{00000000-0005-0000-0000-000094020000}"/>
    <cellStyle name="Обычный 4 6 5" xfId="596" xr:uid="{00000000-0005-0000-0000-000095020000}"/>
    <cellStyle name="Обычный 4 6 6" xfId="693" xr:uid="{00000000-0005-0000-0000-000096020000}"/>
    <cellStyle name="Обычный 4 6 7" xfId="206" xr:uid="{00000000-0005-0000-0000-000097020000}"/>
    <cellStyle name="Обычный 4 7" xfId="98" xr:uid="{00000000-0005-0000-0000-000098020000}"/>
    <cellStyle name="Обычный 4 7 2" xfId="304" xr:uid="{00000000-0005-0000-0000-000099020000}"/>
    <cellStyle name="Обычный 4 7 3" xfId="401" xr:uid="{00000000-0005-0000-0000-00009A020000}"/>
    <cellStyle name="Обычный 4 7 4" xfId="500" xr:uid="{00000000-0005-0000-0000-00009B020000}"/>
    <cellStyle name="Обычный 4 7 5" xfId="597" xr:uid="{00000000-0005-0000-0000-00009C020000}"/>
    <cellStyle name="Обычный 4 7 6" xfId="694" xr:uid="{00000000-0005-0000-0000-00009D020000}"/>
    <cellStyle name="Обычный 4 7 7" xfId="207" xr:uid="{00000000-0005-0000-0000-00009E020000}"/>
    <cellStyle name="Обычный 4 8" xfId="99" xr:uid="{00000000-0005-0000-0000-00009F020000}"/>
    <cellStyle name="Обычный 4 8 2" xfId="305" xr:uid="{00000000-0005-0000-0000-0000A0020000}"/>
    <cellStyle name="Обычный 4 8 3" xfId="402" xr:uid="{00000000-0005-0000-0000-0000A1020000}"/>
    <cellStyle name="Обычный 4 8 4" xfId="501" xr:uid="{00000000-0005-0000-0000-0000A2020000}"/>
    <cellStyle name="Обычный 4 8 5" xfId="598" xr:uid="{00000000-0005-0000-0000-0000A3020000}"/>
    <cellStyle name="Обычный 4 8 6" xfId="695" xr:uid="{00000000-0005-0000-0000-0000A4020000}"/>
    <cellStyle name="Обычный 4 8 7" xfId="208" xr:uid="{00000000-0005-0000-0000-0000A5020000}"/>
    <cellStyle name="Обычный 4 9" xfId="100" xr:uid="{00000000-0005-0000-0000-0000A6020000}"/>
    <cellStyle name="Обычный 4 9 2" xfId="306" xr:uid="{00000000-0005-0000-0000-0000A7020000}"/>
    <cellStyle name="Обычный 4 9 3" xfId="403" xr:uid="{00000000-0005-0000-0000-0000A8020000}"/>
    <cellStyle name="Обычный 4 9 4" xfId="502" xr:uid="{00000000-0005-0000-0000-0000A9020000}"/>
    <cellStyle name="Обычный 4 9 5" xfId="599" xr:uid="{00000000-0005-0000-0000-0000AA020000}"/>
    <cellStyle name="Обычный 4 9 6" xfId="696" xr:uid="{00000000-0005-0000-0000-0000AB020000}"/>
    <cellStyle name="Обычный 4 9 7" xfId="209" xr:uid="{00000000-0005-0000-0000-0000AC020000}"/>
    <cellStyle name="Пояснение" xfId="112" builtinId="53"/>
    <cellStyle name="Процентный 2" xfId="101" xr:uid="{00000000-0005-0000-0000-0000AE020000}"/>
    <cellStyle name="Процентный 2 2" xfId="102" xr:uid="{00000000-0005-0000-0000-0000AF020000}"/>
    <cellStyle name="Процентный 3" xfId="103" xr:uid="{00000000-0005-0000-0000-0000B0020000}"/>
    <cellStyle name="Процентный 4" xfId="104" xr:uid="{00000000-0005-0000-0000-0000B1020000}"/>
    <cellStyle name="Финансовый 2" xfId="105" xr:uid="{00000000-0005-0000-0000-0000B2020000}"/>
    <cellStyle name="Финансовый 2 2" xfId="106" xr:uid="{00000000-0005-0000-0000-0000B3020000}"/>
    <cellStyle name="Финансовый 3" xfId="107" xr:uid="{00000000-0005-0000-0000-0000B4020000}"/>
    <cellStyle name="Финансовый 3 2" xfId="108" xr:uid="{00000000-0005-0000-0000-0000B5020000}"/>
    <cellStyle name="Финансовый 4" xfId="109" xr:uid="{00000000-0005-0000-0000-0000B6020000}"/>
    <cellStyle name="Финансовый 5" xfId="110" xr:uid="{00000000-0005-0000-0000-0000B7020000}"/>
    <cellStyle name="Финансовый 6" xfId="111" xr:uid="{00000000-0005-0000-0000-0000B802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1:DZ274"/>
  <sheetViews>
    <sheetView tabSelected="1" view="pageBreakPreview" zoomScale="60" zoomScaleNormal="43" workbookViewId="0">
      <pane xSplit="1" ySplit="6" topLeftCell="B270" activePane="bottomRight" state="frozen"/>
      <selection pane="topRight" activeCell="B1" sqref="B1"/>
      <selection pane="bottomLeft" activeCell="A7" sqref="A7"/>
      <selection pane="bottomRight" activeCell="K103" sqref="K103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4.7109375" customWidth="1"/>
    <col min="7" max="7" width="19.140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2.28515625" customWidth="1"/>
    <col min="14" max="14" width="20.140625" customWidth="1"/>
    <col min="15" max="15" width="20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549" t="s">
        <v>224</v>
      </c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557" t="s">
        <v>0</v>
      </c>
      <c r="B4" s="550" t="s">
        <v>36</v>
      </c>
      <c r="C4" s="554" t="s">
        <v>225</v>
      </c>
      <c r="D4" s="555"/>
      <c r="E4" s="556"/>
      <c r="F4" s="559" t="s">
        <v>40</v>
      </c>
      <c r="G4" s="560"/>
      <c r="H4" s="560"/>
      <c r="I4" s="560"/>
      <c r="J4" s="561"/>
      <c r="K4" s="562" t="s">
        <v>45</v>
      </c>
      <c r="L4" s="562"/>
      <c r="M4" s="562"/>
      <c r="N4" s="562"/>
      <c r="O4" s="550" t="s">
        <v>48</v>
      </c>
      <c r="P4" s="552" t="s">
        <v>51</v>
      </c>
      <c r="Q4" s="33"/>
      <c r="R4" s="33"/>
    </row>
    <row r="5" spans="1:130" s="32" customFormat="1" ht="154.5" customHeight="1" x14ac:dyDescent="0.25">
      <c r="A5" s="558"/>
      <c r="B5" s="551"/>
      <c r="C5" s="40" t="s">
        <v>226</v>
      </c>
      <c r="D5" s="40" t="s">
        <v>37</v>
      </c>
      <c r="E5" s="41" t="s">
        <v>38</v>
      </c>
      <c r="F5" s="41" t="s">
        <v>3</v>
      </c>
      <c r="G5" s="40" t="s">
        <v>227</v>
      </c>
      <c r="H5" s="40" t="s">
        <v>228</v>
      </c>
      <c r="I5" s="42" t="s">
        <v>42</v>
      </c>
      <c r="J5" s="42" t="s">
        <v>43</v>
      </c>
      <c r="K5" s="42" t="s">
        <v>49</v>
      </c>
      <c r="L5" s="43" t="s">
        <v>229</v>
      </c>
      <c r="M5" s="43" t="s">
        <v>230</v>
      </c>
      <c r="N5" s="43" t="s">
        <v>46</v>
      </c>
      <c r="O5" s="551"/>
      <c r="P5" s="553"/>
      <c r="Q5" s="33"/>
      <c r="R5" s="33"/>
    </row>
    <row r="6" spans="1:130" s="26" customFormat="1" ht="78.75" customHeight="1" thickBot="1" x14ac:dyDescent="0.3">
      <c r="A6" s="46"/>
      <c r="B6" s="44">
        <v>1</v>
      </c>
      <c r="C6" s="44">
        <v>2</v>
      </c>
      <c r="D6" s="44">
        <v>3</v>
      </c>
      <c r="E6" s="44" t="s">
        <v>39</v>
      </c>
      <c r="F6" s="44">
        <v>5</v>
      </c>
      <c r="G6" s="44">
        <v>6</v>
      </c>
      <c r="H6" s="44">
        <v>7</v>
      </c>
      <c r="I6" s="44" t="s">
        <v>41</v>
      </c>
      <c r="J6" s="44" t="s">
        <v>44</v>
      </c>
      <c r="K6" s="347">
        <v>10</v>
      </c>
      <c r="L6" s="44">
        <v>11</v>
      </c>
      <c r="M6" s="44">
        <v>12</v>
      </c>
      <c r="N6" s="44" t="s">
        <v>47</v>
      </c>
      <c r="O6" s="47" t="s">
        <v>73</v>
      </c>
      <c r="P6" s="48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168" customHeight="1" thickBot="1" x14ac:dyDescent="0.3">
      <c r="A7" s="515">
        <v>1</v>
      </c>
      <c r="B7" s="518" t="s">
        <v>174</v>
      </c>
      <c r="C7" s="53">
        <v>36</v>
      </c>
      <c r="D7" s="53">
        <v>29</v>
      </c>
      <c r="E7" s="61">
        <f>D7/C7*100</f>
        <v>80.555555555555557</v>
      </c>
      <c r="F7" s="62" t="s">
        <v>6</v>
      </c>
      <c r="G7" s="63">
        <v>46178</v>
      </c>
      <c r="H7" s="63"/>
      <c r="I7" s="64"/>
      <c r="J7" s="65"/>
      <c r="K7" s="57" t="s">
        <v>175</v>
      </c>
      <c r="L7" s="57">
        <v>257016</v>
      </c>
      <c r="M7" s="49">
        <v>249571.7</v>
      </c>
      <c r="N7" s="66">
        <f>M7/L7*100</f>
        <v>97.103565536775932</v>
      </c>
      <c r="O7" s="248">
        <f>N24*J7/100</f>
        <v>0</v>
      </c>
      <c r="P7" s="250" t="s">
        <v>261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62.75" customHeight="1" thickBot="1" x14ac:dyDescent="0.3">
      <c r="A8" s="516"/>
      <c r="B8" s="519"/>
      <c r="C8" s="481" t="s">
        <v>231</v>
      </c>
      <c r="D8" s="482"/>
      <c r="E8" s="483"/>
      <c r="F8" s="67" t="s">
        <v>53</v>
      </c>
      <c r="G8" s="68">
        <v>1200</v>
      </c>
      <c r="H8" s="50"/>
      <c r="I8" s="56"/>
      <c r="J8" s="69"/>
      <c r="K8" s="45" t="s">
        <v>176</v>
      </c>
      <c r="L8" s="58">
        <v>103.1</v>
      </c>
      <c r="M8" s="59">
        <v>131.9</v>
      </c>
      <c r="N8" s="66">
        <f>M8/L8*100</f>
        <v>127.93404461687683</v>
      </c>
      <c r="O8" s="249"/>
      <c r="P8" s="251"/>
      <c r="Q8" s="33"/>
      <c r="R8" s="33"/>
    </row>
    <row r="9" spans="1:130" s="32" customFormat="1" ht="76.5" customHeight="1" thickBot="1" x14ac:dyDescent="0.3">
      <c r="A9" s="516"/>
      <c r="B9" s="519"/>
      <c r="C9" s="484"/>
      <c r="D9" s="485"/>
      <c r="E9" s="486"/>
      <c r="F9" s="67" t="s">
        <v>52</v>
      </c>
      <c r="G9" s="71">
        <v>300</v>
      </c>
      <c r="H9" s="72"/>
      <c r="I9" s="56"/>
      <c r="J9" s="69"/>
      <c r="K9" s="45" t="s">
        <v>177</v>
      </c>
      <c r="L9" s="58">
        <v>1396.8</v>
      </c>
      <c r="M9" s="59">
        <v>1965.1</v>
      </c>
      <c r="N9" s="66">
        <f t="shared" ref="N9:N21" si="0">M9/L9*100</f>
        <v>140.68585337915235</v>
      </c>
      <c r="O9" s="249"/>
      <c r="P9" s="251"/>
      <c r="Q9" s="33"/>
      <c r="R9" s="33"/>
    </row>
    <row r="10" spans="1:130" s="32" customFormat="1" ht="98.25" customHeight="1" thickBot="1" x14ac:dyDescent="0.3">
      <c r="A10" s="516"/>
      <c r="B10" s="519"/>
      <c r="C10" s="484"/>
      <c r="D10" s="485"/>
      <c r="E10" s="486"/>
      <c r="F10" s="67" t="s">
        <v>54</v>
      </c>
      <c r="G10" s="71">
        <v>111</v>
      </c>
      <c r="H10" s="72"/>
      <c r="I10" s="56"/>
      <c r="J10" s="69"/>
      <c r="K10" s="45" t="s">
        <v>178</v>
      </c>
      <c r="L10" s="58">
        <v>102.5</v>
      </c>
      <c r="M10" s="59">
        <v>139.19999999999999</v>
      </c>
      <c r="N10" s="66">
        <f t="shared" si="0"/>
        <v>135.80487804878047</v>
      </c>
      <c r="O10" s="249"/>
      <c r="P10" s="251"/>
      <c r="Q10" s="33"/>
      <c r="R10" s="33"/>
    </row>
    <row r="11" spans="1:130" s="32" customFormat="1" ht="86.25" customHeight="1" thickBot="1" x14ac:dyDescent="0.3">
      <c r="A11" s="516"/>
      <c r="B11" s="519"/>
      <c r="C11" s="484"/>
      <c r="D11" s="485"/>
      <c r="E11" s="486"/>
      <c r="F11" s="73" t="s">
        <v>55</v>
      </c>
      <c r="G11" s="71">
        <v>44576</v>
      </c>
      <c r="H11" s="72"/>
      <c r="I11" s="56"/>
      <c r="J11" s="69"/>
      <c r="K11" s="45" t="s">
        <v>179</v>
      </c>
      <c r="L11" s="45">
        <v>69000</v>
      </c>
      <c r="M11" s="59">
        <v>64847</v>
      </c>
      <c r="N11" s="66">
        <f t="shared" si="0"/>
        <v>93.981159420289856</v>
      </c>
      <c r="O11" s="249"/>
      <c r="P11" s="251"/>
      <c r="Q11" s="34"/>
      <c r="R11" s="33"/>
    </row>
    <row r="12" spans="1:130" ht="71.25" customHeight="1" thickBot="1" x14ac:dyDescent="0.3">
      <c r="A12" s="516"/>
      <c r="B12" s="519"/>
      <c r="C12" s="484"/>
      <c r="D12" s="485"/>
      <c r="E12" s="486"/>
      <c r="F12" s="74"/>
      <c r="G12" s="75"/>
      <c r="H12" s="75"/>
      <c r="I12" s="75"/>
      <c r="J12" s="75"/>
      <c r="K12" s="45" t="s">
        <v>180</v>
      </c>
      <c r="L12" s="45">
        <v>32000</v>
      </c>
      <c r="M12" s="51">
        <v>57215</v>
      </c>
      <c r="N12" s="66">
        <f t="shared" si="0"/>
        <v>178.796875</v>
      </c>
      <c r="O12" s="249"/>
      <c r="P12" s="251"/>
    </row>
    <row r="13" spans="1:130" ht="71.25" customHeight="1" thickBot="1" x14ac:dyDescent="0.3">
      <c r="A13" s="516"/>
      <c r="B13" s="519"/>
      <c r="C13" s="484"/>
      <c r="D13" s="485"/>
      <c r="E13" s="486"/>
      <c r="F13" s="76"/>
      <c r="G13" s="77"/>
      <c r="H13" s="77"/>
      <c r="I13" s="77"/>
      <c r="J13" s="77"/>
      <c r="K13" s="45" t="s">
        <v>181</v>
      </c>
      <c r="L13" s="60">
        <v>6</v>
      </c>
      <c r="M13" s="51">
        <v>0</v>
      </c>
      <c r="N13" s="66">
        <f t="shared" si="0"/>
        <v>0</v>
      </c>
      <c r="O13" s="249"/>
      <c r="P13" s="251"/>
    </row>
    <row r="14" spans="1:130" ht="123.75" customHeight="1" thickBot="1" x14ac:dyDescent="0.3">
      <c r="A14" s="516"/>
      <c r="B14" s="519"/>
      <c r="C14" s="484"/>
      <c r="D14" s="485"/>
      <c r="E14" s="486"/>
      <c r="F14" s="76"/>
      <c r="G14" s="77"/>
      <c r="H14" s="77"/>
      <c r="I14" s="77"/>
      <c r="J14" s="77"/>
      <c r="K14" s="45" t="s">
        <v>182</v>
      </c>
      <c r="L14" s="45">
        <v>1000</v>
      </c>
      <c r="M14" s="51">
        <v>0</v>
      </c>
      <c r="N14" s="66">
        <f t="shared" si="0"/>
        <v>0</v>
      </c>
      <c r="O14" s="249"/>
      <c r="P14" s="251"/>
    </row>
    <row r="15" spans="1:130" ht="84.95" customHeight="1" thickBot="1" x14ac:dyDescent="0.3">
      <c r="A15" s="516"/>
      <c r="B15" s="519"/>
      <c r="C15" s="484"/>
      <c r="D15" s="485"/>
      <c r="E15" s="486"/>
      <c r="F15" s="76"/>
      <c r="G15" s="77"/>
      <c r="H15" s="77"/>
      <c r="I15" s="77"/>
      <c r="J15" s="77"/>
      <c r="K15" s="45" t="s">
        <v>183</v>
      </c>
      <c r="L15" s="45">
        <v>1</v>
      </c>
      <c r="M15" s="51">
        <v>0</v>
      </c>
      <c r="N15" s="66">
        <f t="shared" si="0"/>
        <v>0</v>
      </c>
      <c r="O15" s="249"/>
      <c r="P15" s="251"/>
    </row>
    <row r="16" spans="1:130" ht="124.5" customHeight="1" thickBot="1" x14ac:dyDescent="0.3">
      <c r="A16" s="516"/>
      <c r="B16" s="519"/>
      <c r="C16" s="484"/>
      <c r="D16" s="485"/>
      <c r="E16" s="486"/>
      <c r="F16" s="76"/>
      <c r="G16" s="77"/>
      <c r="H16" s="77"/>
      <c r="I16" s="77"/>
      <c r="J16" s="77"/>
      <c r="K16" s="45" t="s">
        <v>184</v>
      </c>
      <c r="L16" s="51">
        <v>0</v>
      </c>
      <c r="M16" s="51">
        <v>0</v>
      </c>
      <c r="N16" s="66">
        <v>0</v>
      </c>
      <c r="O16" s="249"/>
      <c r="P16" s="251"/>
    </row>
    <row r="17" spans="1:129" ht="59.25" customHeight="1" thickBot="1" x14ac:dyDescent="0.3">
      <c r="A17" s="516"/>
      <c r="B17" s="519"/>
      <c r="C17" s="484"/>
      <c r="D17" s="485"/>
      <c r="E17" s="486"/>
      <c r="F17" s="76"/>
      <c r="G17" s="77"/>
      <c r="H17" s="77"/>
      <c r="I17" s="77"/>
      <c r="J17" s="77"/>
      <c r="K17" s="45" t="s">
        <v>185</v>
      </c>
      <c r="L17" s="45">
        <v>1182001</v>
      </c>
      <c r="M17" s="51">
        <v>1105959.8</v>
      </c>
      <c r="N17" s="66">
        <f t="shared" si="0"/>
        <v>93.566739791252303</v>
      </c>
      <c r="O17" s="249"/>
      <c r="P17" s="251"/>
    </row>
    <row r="18" spans="1:129" ht="66.75" customHeight="1" thickBot="1" x14ac:dyDescent="0.3">
      <c r="A18" s="516"/>
      <c r="B18" s="519"/>
      <c r="C18" s="484"/>
      <c r="D18" s="485"/>
      <c r="E18" s="486"/>
      <c r="F18" s="76"/>
      <c r="G18" s="77"/>
      <c r="H18" s="77"/>
      <c r="I18" s="77"/>
      <c r="J18" s="77"/>
      <c r="K18" s="45" t="s">
        <v>232</v>
      </c>
      <c r="L18" s="45">
        <v>131275</v>
      </c>
      <c r="M18" s="51">
        <v>122300</v>
      </c>
      <c r="N18" s="66">
        <f t="shared" si="0"/>
        <v>93.16320700818892</v>
      </c>
      <c r="O18" s="249"/>
      <c r="P18" s="251"/>
    </row>
    <row r="19" spans="1:129" ht="50.25" customHeight="1" thickBot="1" x14ac:dyDescent="0.3">
      <c r="A19" s="516"/>
      <c r="B19" s="519"/>
      <c r="C19" s="484"/>
      <c r="D19" s="485"/>
      <c r="E19" s="486"/>
      <c r="F19" s="76"/>
      <c r="G19" s="77"/>
      <c r="H19" s="77"/>
      <c r="I19" s="77"/>
      <c r="J19" s="77"/>
      <c r="K19" s="45" t="s">
        <v>186</v>
      </c>
      <c r="L19" s="45">
        <v>19487</v>
      </c>
      <c r="M19" s="51">
        <v>2680</v>
      </c>
      <c r="N19" s="66">
        <f t="shared" si="0"/>
        <v>13.752758249089137</v>
      </c>
      <c r="O19" s="249"/>
      <c r="P19" s="251"/>
    </row>
    <row r="20" spans="1:129" ht="66.75" customHeight="1" thickBot="1" x14ac:dyDescent="0.3">
      <c r="A20" s="516"/>
      <c r="B20" s="519"/>
      <c r="C20" s="484"/>
      <c r="D20" s="485"/>
      <c r="E20" s="486"/>
      <c r="F20" s="76"/>
      <c r="G20" s="77"/>
      <c r="H20" s="77"/>
      <c r="I20" s="77"/>
      <c r="J20" s="77"/>
      <c r="K20" s="45" t="s">
        <v>187</v>
      </c>
      <c r="L20" s="45">
        <v>48</v>
      </c>
      <c r="M20" s="51">
        <v>39.5</v>
      </c>
      <c r="N20" s="66">
        <f t="shared" si="0"/>
        <v>82.291666666666657</v>
      </c>
      <c r="O20" s="249"/>
      <c r="P20" s="251"/>
    </row>
    <row r="21" spans="1:129" ht="171" customHeight="1" thickBot="1" x14ac:dyDescent="0.3">
      <c r="A21" s="516"/>
      <c r="B21" s="519"/>
      <c r="C21" s="484"/>
      <c r="D21" s="485"/>
      <c r="E21" s="486"/>
      <c r="F21" s="76"/>
      <c r="G21" s="77"/>
      <c r="H21" s="77"/>
      <c r="I21" s="77"/>
      <c r="J21" s="77"/>
      <c r="K21" s="45" t="s">
        <v>188</v>
      </c>
      <c r="L21" s="45">
        <v>42</v>
      </c>
      <c r="M21" s="51">
        <v>16.100000000000001</v>
      </c>
      <c r="N21" s="66">
        <f t="shared" si="0"/>
        <v>38.333333333333336</v>
      </c>
      <c r="O21" s="249"/>
      <c r="P21" s="251"/>
    </row>
    <row r="22" spans="1:129" ht="176.25" customHeight="1" x14ac:dyDescent="0.25">
      <c r="A22" s="516"/>
      <c r="B22" s="519"/>
      <c r="C22" s="484"/>
      <c r="D22" s="485"/>
      <c r="E22" s="486"/>
      <c r="F22" s="76"/>
      <c r="G22" s="77"/>
      <c r="H22" s="77"/>
      <c r="I22" s="77"/>
      <c r="J22" s="77"/>
      <c r="K22" s="45" t="s">
        <v>189</v>
      </c>
      <c r="L22" s="45">
        <v>100</v>
      </c>
      <c r="M22" s="51">
        <v>100</v>
      </c>
      <c r="N22" s="66">
        <f>M22/L22*100</f>
        <v>100</v>
      </c>
      <c r="O22" s="249"/>
      <c r="P22" s="251"/>
    </row>
    <row r="23" spans="1:129" ht="33.75" customHeight="1" x14ac:dyDescent="0.25">
      <c r="A23" s="516"/>
      <c r="B23" s="519"/>
      <c r="C23" s="484"/>
      <c r="D23" s="485"/>
      <c r="E23" s="486"/>
      <c r="F23" s="76"/>
      <c r="G23" s="77"/>
      <c r="H23" s="77"/>
      <c r="I23" s="77"/>
      <c r="J23" s="77"/>
      <c r="K23" s="78"/>
      <c r="L23" s="79"/>
      <c r="M23" s="80"/>
      <c r="N23" s="81">
        <f>SUM(N7:N22)</f>
        <v>1195.4140810504057</v>
      </c>
      <c r="O23" s="249"/>
      <c r="P23" s="251"/>
    </row>
    <row r="24" spans="1:129" ht="60" customHeight="1" thickBot="1" x14ac:dyDescent="0.3">
      <c r="A24" s="517"/>
      <c r="B24" s="520"/>
      <c r="C24" s="487"/>
      <c r="D24" s="488"/>
      <c r="E24" s="489"/>
      <c r="F24" s="82"/>
      <c r="G24" s="83"/>
      <c r="H24" s="83"/>
      <c r="I24" s="83"/>
      <c r="J24" s="84"/>
      <c r="K24" s="254" t="s">
        <v>50</v>
      </c>
      <c r="L24" s="255"/>
      <c r="M24" s="256"/>
      <c r="N24" s="55">
        <v>74.7</v>
      </c>
      <c r="O24" s="252"/>
      <c r="P24" s="253"/>
    </row>
    <row r="25" spans="1:129" s="32" customFormat="1" ht="66.75" customHeight="1" x14ac:dyDescent="0.25">
      <c r="A25" s="515">
        <v>2</v>
      </c>
      <c r="B25" s="518" t="s">
        <v>146</v>
      </c>
      <c r="C25" s="53">
        <v>4</v>
      </c>
      <c r="D25" s="53">
        <v>2</v>
      </c>
      <c r="E25" s="61">
        <f>D25/C25*100</f>
        <v>50</v>
      </c>
      <c r="F25" s="62" t="s">
        <v>6</v>
      </c>
      <c r="G25" s="64">
        <v>56103.5</v>
      </c>
      <c r="H25" s="64">
        <v>28409.74</v>
      </c>
      <c r="I25" s="64">
        <f>H25/G25*100</f>
        <v>50.638088532800985</v>
      </c>
      <c r="J25" s="65">
        <f>E25/I25*100</f>
        <v>98.739903990673611</v>
      </c>
      <c r="K25" s="85" t="s">
        <v>95</v>
      </c>
      <c r="L25" s="86">
        <v>100.2</v>
      </c>
      <c r="M25" s="87">
        <v>87.6</v>
      </c>
      <c r="N25" s="88">
        <v>87.4</v>
      </c>
      <c r="O25" s="258">
        <f>N79*J25/100</f>
        <v>72.606511747457901</v>
      </c>
      <c r="P25" s="259" t="s">
        <v>190</v>
      </c>
      <c r="Q25" s="37"/>
      <c r="R25" s="3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</row>
    <row r="26" spans="1:129" s="32" customFormat="1" ht="79.5" customHeight="1" x14ac:dyDescent="0.25">
      <c r="A26" s="516"/>
      <c r="B26" s="519"/>
      <c r="C26" s="527" t="s">
        <v>260</v>
      </c>
      <c r="D26" s="528"/>
      <c r="E26" s="529"/>
      <c r="F26" s="67" t="s">
        <v>53</v>
      </c>
      <c r="G26" s="72"/>
      <c r="H26" s="72"/>
      <c r="I26" s="56"/>
      <c r="J26" s="69"/>
      <c r="K26" s="90" t="s">
        <v>96</v>
      </c>
      <c r="L26" s="52">
        <v>91.8</v>
      </c>
      <c r="M26" s="91">
        <v>77.400000000000006</v>
      </c>
      <c r="N26" s="92">
        <v>84.3</v>
      </c>
      <c r="O26" s="93"/>
      <c r="P26" s="260"/>
      <c r="Q26" s="33"/>
      <c r="R26" s="33"/>
    </row>
    <row r="27" spans="1:129" s="32" customFormat="1" ht="76.5" customHeight="1" x14ac:dyDescent="0.25">
      <c r="A27" s="516"/>
      <c r="B27" s="519"/>
      <c r="C27" s="530"/>
      <c r="D27" s="531"/>
      <c r="E27" s="532"/>
      <c r="F27" s="67" t="s">
        <v>52</v>
      </c>
      <c r="G27" s="72">
        <v>758.5</v>
      </c>
      <c r="H27" s="72">
        <v>287.54000000000002</v>
      </c>
      <c r="I27" s="56">
        <f>H27/G27*100</f>
        <v>37.90903098220172</v>
      </c>
      <c r="J27" s="69">
        <v>0</v>
      </c>
      <c r="K27" s="90" t="s">
        <v>97</v>
      </c>
      <c r="L27" s="52">
        <v>108.6</v>
      </c>
      <c r="M27" s="91">
        <v>97.9</v>
      </c>
      <c r="N27" s="92">
        <v>90.1</v>
      </c>
      <c r="O27" s="93"/>
      <c r="P27" s="260"/>
      <c r="Q27" s="33"/>
      <c r="R27" s="33"/>
    </row>
    <row r="28" spans="1:129" s="32" customFormat="1" ht="65.25" customHeight="1" x14ac:dyDescent="0.25">
      <c r="A28" s="516"/>
      <c r="B28" s="519"/>
      <c r="C28" s="530"/>
      <c r="D28" s="531"/>
      <c r="E28" s="532"/>
      <c r="F28" s="67" t="s">
        <v>54</v>
      </c>
      <c r="G28" s="72"/>
      <c r="H28" s="72"/>
      <c r="I28" s="56"/>
      <c r="J28" s="69"/>
      <c r="K28" s="90" t="s">
        <v>98</v>
      </c>
      <c r="L28" s="52">
        <v>99</v>
      </c>
      <c r="M28" s="91">
        <v>80</v>
      </c>
      <c r="N28" s="92">
        <v>80.8</v>
      </c>
      <c r="O28" s="93"/>
      <c r="P28" s="260"/>
      <c r="Q28" s="33"/>
      <c r="R28" s="33"/>
    </row>
    <row r="29" spans="1:129" s="32" customFormat="1" ht="86.25" customHeight="1" x14ac:dyDescent="0.25">
      <c r="A29" s="516"/>
      <c r="B29" s="519"/>
      <c r="C29" s="530"/>
      <c r="D29" s="531"/>
      <c r="E29" s="532"/>
      <c r="F29" s="94" t="s">
        <v>55</v>
      </c>
      <c r="G29" s="95">
        <v>55345</v>
      </c>
      <c r="H29" s="95">
        <v>28122.2</v>
      </c>
      <c r="I29" s="96">
        <f>H29/G29*100</f>
        <v>50.812539524798993</v>
      </c>
      <c r="J29" s="97">
        <v>0</v>
      </c>
      <c r="K29" s="90" t="s">
        <v>149</v>
      </c>
      <c r="L29" s="52">
        <v>97</v>
      </c>
      <c r="M29" s="91">
        <v>104.2</v>
      </c>
      <c r="N29" s="92">
        <v>107.4</v>
      </c>
      <c r="O29" s="93"/>
      <c r="P29" s="260"/>
      <c r="Q29" s="34"/>
      <c r="R29" s="33"/>
    </row>
    <row r="30" spans="1:129" s="32" customFormat="1" ht="39" customHeight="1" x14ac:dyDescent="0.25">
      <c r="A30" s="516"/>
      <c r="B30" s="519"/>
      <c r="C30" s="530"/>
      <c r="D30" s="531"/>
      <c r="E30" s="531"/>
      <c r="F30" s="98"/>
      <c r="G30" s="99"/>
      <c r="H30" s="99"/>
      <c r="I30" s="100"/>
      <c r="J30" s="101"/>
      <c r="K30" s="90" t="s">
        <v>150</v>
      </c>
      <c r="L30" s="102">
        <v>101</v>
      </c>
      <c r="M30" s="102">
        <v>57.7</v>
      </c>
      <c r="N30" s="92">
        <v>57.1</v>
      </c>
      <c r="O30" s="93"/>
      <c r="P30" s="260"/>
      <c r="Q30" s="34"/>
      <c r="R30" s="33"/>
    </row>
    <row r="31" spans="1:129" s="32" customFormat="1" ht="86.25" customHeight="1" x14ac:dyDescent="0.25">
      <c r="A31" s="516"/>
      <c r="B31" s="519"/>
      <c r="C31" s="530"/>
      <c r="D31" s="531"/>
      <c r="E31" s="531"/>
      <c r="F31" s="103"/>
      <c r="G31" s="104"/>
      <c r="H31" s="104"/>
      <c r="I31" s="105"/>
      <c r="J31" s="106"/>
      <c r="K31" s="90" t="s">
        <v>151</v>
      </c>
      <c r="L31" s="107">
        <v>23</v>
      </c>
      <c r="M31" s="107">
        <v>11.9</v>
      </c>
      <c r="N31" s="92">
        <v>51.8</v>
      </c>
      <c r="O31" s="93"/>
      <c r="P31" s="260"/>
      <c r="Q31" s="34"/>
      <c r="R31" s="33"/>
    </row>
    <row r="32" spans="1:129" s="32" customFormat="1" ht="86.25" customHeight="1" x14ac:dyDescent="0.25">
      <c r="A32" s="516"/>
      <c r="B32" s="519"/>
      <c r="C32" s="530"/>
      <c r="D32" s="531"/>
      <c r="E32" s="531"/>
      <c r="F32" s="103"/>
      <c r="G32" s="104"/>
      <c r="H32" s="104"/>
      <c r="I32" s="105"/>
      <c r="J32" s="106"/>
      <c r="K32" s="90" t="s">
        <v>152</v>
      </c>
      <c r="L32" s="102">
        <v>23115</v>
      </c>
      <c r="M32" s="102">
        <v>22000</v>
      </c>
      <c r="N32" s="92">
        <v>95.2</v>
      </c>
      <c r="O32" s="93"/>
      <c r="P32" s="260"/>
      <c r="Q32" s="34"/>
      <c r="R32" s="33"/>
    </row>
    <row r="33" spans="1:18" s="32" customFormat="1" ht="86.25" customHeight="1" x14ac:dyDescent="0.25">
      <c r="A33" s="516"/>
      <c r="B33" s="519"/>
      <c r="C33" s="530"/>
      <c r="D33" s="531"/>
      <c r="E33" s="531"/>
      <c r="F33" s="103"/>
      <c r="G33" s="104"/>
      <c r="H33" s="104"/>
      <c r="I33" s="105"/>
      <c r="J33" s="106"/>
      <c r="K33" s="90" t="s">
        <v>153</v>
      </c>
      <c r="L33" s="102">
        <v>108</v>
      </c>
      <c r="M33" s="102">
        <v>93.8</v>
      </c>
      <c r="N33" s="92">
        <v>86.9</v>
      </c>
      <c r="O33" s="93"/>
      <c r="P33" s="260"/>
      <c r="Q33" s="34"/>
      <c r="R33" s="33"/>
    </row>
    <row r="34" spans="1:18" s="32" customFormat="1" ht="143.25" customHeight="1" x14ac:dyDescent="0.25">
      <c r="A34" s="516"/>
      <c r="B34" s="519"/>
      <c r="C34" s="530"/>
      <c r="D34" s="531"/>
      <c r="E34" s="531"/>
      <c r="F34" s="103"/>
      <c r="G34" s="104"/>
      <c r="H34" s="104"/>
      <c r="I34" s="105"/>
      <c r="J34" s="106"/>
      <c r="K34" s="108" t="s">
        <v>154</v>
      </c>
      <c r="L34" s="102"/>
      <c r="M34" s="102"/>
      <c r="N34" s="92"/>
      <c r="O34" s="93"/>
      <c r="P34" s="260"/>
      <c r="Q34" s="34"/>
      <c r="R34" s="33"/>
    </row>
    <row r="35" spans="1:18" s="32" customFormat="1" ht="33.75" customHeight="1" x14ac:dyDescent="0.25">
      <c r="A35" s="516"/>
      <c r="B35" s="519"/>
      <c r="C35" s="530"/>
      <c r="D35" s="531"/>
      <c r="E35" s="531"/>
      <c r="F35" s="103"/>
      <c r="G35" s="104"/>
      <c r="H35" s="104"/>
      <c r="I35" s="105"/>
      <c r="J35" s="106"/>
      <c r="K35" s="108" t="s">
        <v>155</v>
      </c>
      <c r="L35" s="102">
        <v>1</v>
      </c>
      <c r="M35" s="102"/>
      <c r="N35" s="92">
        <v>0</v>
      </c>
      <c r="O35" s="93"/>
      <c r="P35" s="260"/>
      <c r="Q35" s="34"/>
      <c r="R35" s="33"/>
    </row>
    <row r="36" spans="1:18" s="32" customFormat="1" ht="42.75" customHeight="1" x14ac:dyDescent="0.25">
      <c r="A36" s="516"/>
      <c r="B36" s="519"/>
      <c r="C36" s="530"/>
      <c r="D36" s="531"/>
      <c r="E36" s="531"/>
      <c r="F36" s="103"/>
      <c r="G36" s="104"/>
      <c r="H36" s="104"/>
      <c r="I36" s="105"/>
      <c r="J36" s="106"/>
      <c r="K36" s="90" t="s">
        <v>156</v>
      </c>
      <c r="L36" s="102"/>
      <c r="M36" s="102"/>
      <c r="N36" s="92"/>
      <c r="O36" s="93"/>
      <c r="P36" s="260"/>
      <c r="Q36" s="34"/>
      <c r="R36" s="33"/>
    </row>
    <row r="37" spans="1:18" s="32" customFormat="1" ht="43.5" customHeight="1" x14ac:dyDescent="0.25">
      <c r="A37" s="516"/>
      <c r="B37" s="519"/>
      <c r="C37" s="530"/>
      <c r="D37" s="531"/>
      <c r="E37" s="531"/>
      <c r="F37" s="103"/>
      <c r="G37" s="104"/>
      <c r="H37" s="104"/>
      <c r="I37" s="105"/>
      <c r="J37" s="106"/>
      <c r="K37" s="108" t="s">
        <v>157</v>
      </c>
      <c r="L37" s="102"/>
      <c r="M37" s="102"/>
      <c r="N37" s="92"/>
      <c r="O37" s="93"/>
      <c r="P37" s="260"/>
      <c r="Q37" s="34"/>
      <c r="R37" s="33"/>
    </row>
    <row r="38" spans="1:18" s="32" customFormat="1" ht="87" customHeight="1" x14ac:dyDescent="0.25">
      <c r="A38" s="516"/>
      <c r="B38" s="519"/>
      <c r="C38" s="530"/>
      <c r="D38" s="531"/>
      <c r="E38" s="531"/>
      <c r="F38" s="103"/>
      <c r="G38" s="104"/>
      <c r="H38" s="104"/>
      <c r="I38" s="105"/>
      <c r="J38" s="106"/>
      <c r="K38" s="108" t="s">
        <v>158</v>
      </c>
      <c r="L38" s="102">
        <v>87</v>
      </c>
      <c r="M38" s="102">
        <v>85.1</v>
      </c>
      <c r="N38" s="92">
        <v>97.8</v>
      </c>
      <c r="O38" s="93"/>
      <c r="P38" s="260"/>
      <c r="Q38" s="34"/>
      <c r="R38" s="33"/>
    </row>
    <row r="39" spans="1:18" s="32" customFormat="1" ht="236.25" customHeight="1" x14ac:dyDescent="0.25">
      <c r="A39" s="516"/>
      <c r="B39" s="519"/>
      <c r="C39" s="530"/>
      <c r="D39" s="531"/>
      <c r="E39" s="531"/>
      <c r="F39" s="103"/>
      <c r="G39" s="104"/>
      <c r="H39" s="104"/>
      <c r="I39" s="105"/>
      <c r="J39" s="106"/>
      <c r="K39" s="109" t="s">
        <v>159</v>
      </c>
      <c r="L39" s="102">
        <v>5</v>
      </c>
      <c r="M39" s="102">
        <v>0</v>
      </c>
      <c r="N39" s="92">
        <v>0</v>
      </c>
      <c r="O39" s="93"/>
      <c r="P39" s="260"/>
      <c r="Q39" s="34"/>
      <c r="R39" s="33"/>
    </row>
    <row r="40" spans="1:18" s="32" customFormat="1" ht="133.5" customHeight="1" x14ac:dyDescent="0.25">
      <c r="A40" s="516"/>
      <c r="B40" s="519"/>
      <c r="C40" s="530"/>
      <c r="D40" s="531"/>
      <c r="E40" s="531"/>
      <c r="F40" s="103"/>
      <c r="G40" s="104"/>
      <c r="H40" s="104"/>
      <c r="I40" s="105"/>
      <c r="J40" s="106"/>
      <c r="K40" s="108" t="s">
        <v>160</v>
      </c>
      <c r="L40" s="102">
        <v>10</v>
      </c>
      <c r="M40" s="102">
        <v>8.8000000000000007</v>
      </c>
      <c r="N40" s="92">
        <v>88</v>
      </c>
      <c r="O40" s="93"/>
      <c r="P40" s="260"/>
      <c r="Q40" s="34"/>
      <c r="R40" s="33"/>
    </row>
    <row r="41" spans="1:18" s="32" customFormat="1" ht="156.75" customHeight="1" x14ac:dyDescent="0.25">
      <c r="A41" s="516"/>
      <c r="B41" s="519"/>
      <c r="C41" s="530"/>
      <c r="D41" s="531"/>
      <c r="E41" s="531"/>
      <c r="F41" s="103"/>
      <c r="G41" s="104"/>
      <c r="H41" s="104"/>
      <c r="I41" s="105"/>
      <c r="J41" s="106"/>
      <c r="K41" s="108" t="s">
        <v>161</v>
      </c>
      <c r="L41" s="102">
        <v>2</v>
      </c>
      <c r="M41" s="102">
        <v>0</v>
      </c>
      <c r="N41" s="92">
        <v>0</v>
      </c>
      <c r="O41" s="93"/>
      <c r="P41" s="260"/>
      <c r="Q41" s="34"/>
      <c r="R41" s="33"/>
    </row>
    <row r="42" spans="1:18" s="32" customFormat="1" ht="167.25" customHeight="1" x14ac:dyDescent="0.25">
      <c r="A42" s="516"/>
      <c r="B42" s="519"/>
      <c r="C42" s="530"/>
      <c r="D42" s="531"/>
      <c r="E42" s="531"/>
      <c r="F42" s="103"/>
      <c r="G42" s="104"/>
      <c r="H42" s="104"/>
      <c r="I42" s="105"/>
      <c r="J42" s="106"/>
      <c r="K42" s="108" t="s">
        <v>162</v>
      </c>
      <c r="L42" s="102">
        <v>2</v>
      </c>
      <c r="M42" s="102">
        <v>0</v>
      </c>
      <c r="N42" s="92">
        <v>0</v>
      </c>
      <c r="O42" s="93"/>
      <c r="P42" s="260"/>
      <c r="Q42" s="34"/>
      <c r="R42" s="33"/>
    </row>
    <row r="43" spans="1:18" s="32" customFormat="1" ht="69" customHeight="1" x14ac:dyDescent="0.25">
      <c r="A43" s="516"/>
      <c r="B43" s="519"/>
      <c r="C43" s="530"/>
      <c r="D43" s="531"/>
      <c r="E43" s="531"/>
      <c r="F43" s="103"/>
      <c r="G43" s="104"/>
      <c r="H43" s="104"/>
      <c r="I43" s="105"/>
      <c r="J43" s="106"/>
      <c r="K43" s="108" t="s">
        <v>163</v>
      </c>
      <c r="L43" s="102">
        <v>12600</v>
      </c>
      <c r="M43" s="102">
        <v>11170</v>
      </c>
      <c r="N43" s="92">
        <v>88.7</v>
      </c>
      <c r="O43" s="93"/>
      <c r="P43" s="260"/>
      <c r="Q43" s="34"/>
      <c r="R43" s="33"/>
    </row>
    <row r="44" spans="1:18" s="32" customFormat="1" ht="105.75" customHeight="1" x14ac:dyDescent="0.25">
      <c r="A44" s="516"/>
      <c r="B44" s="519"/>
      <c r="C44" s="530"/>
      <c r="D44" s="531"/>
      <c r="E44" s="531"/>
      <c r="F44" s="103"/>
      <c r="G44" s="104"/>
      <c r="H44" s="104"/>
      <c r="I44" s="105"/>
      <c r="J44" s="106"/>
      <c r="K44" s="108" t="s">
        <v>164</v>
      </c>
      <c r="L44" s="102">
        <v>16117</v>
      </c>
      <c r="M44" s="102">
        <v>16117</v>
      </c>
      <c r="N44" s="92">
        <v>100</v>
      </c>
      <c r="O44" s="93"/>
      <c r="P44" s="260"/>
      <c r="Q44" s="34"/>
      <c r="R44" s="33"/>
    </row>
    <row r="45" spans="1:18" s="32" customFormat="1" ht="71.25" customHeight="1" x14ac:dyDescent="0.25">
      <c r="A45" s="516"/>
      <c r="B45" s="519"/>
      <c r="C45" s="530"/>
      <c r="D45" s="531"/>
      <c r="E45" s="531"/>
      <c r="F45" s="103"/>
      <c r="G45" s="104"/>
      <c r="H45" s="104"/>
      <c r="I45" s="105"/>
      <c r="J45" s="106"/>
      <c r="K45" s="108" t="s">
        <v>165</v>
      </c>
      <c r="L45" s="102">
        <v>802</v>
      </c>
      <c r="M45" s="102">
        <v>809</v>
      </c>
      <c r="N45" s="92">
        <v>100.9</v>
      </c>
      <c r="O45" s="93"/>
      <c r="P45" s="260"/>
      <c r="Q45" s="34"/>
      <c r="R45" s="33"/>
    </row>
    <row r="46" spans="1:18" s="32" customFormat="1" ht="109.5" customHeight="1" x14ac:dyDescent="0.25">
      <c r="A46" s="516"/>
      <c r="B46" s="519"/>
      <c r="C46" s="530"/>
      <c r="D46" s="531"/>
      <c r="E46" s="531"/>
      <c r="F46" s="103"/>
      <c r="G46" s="104"/>
      <c r="H46" s="104"/>
      <c r="I46" s="105"/>
      <c r="J46" s="106"/>
      <c r="K46" s="108" t="s">
        <v>166</v>
      </c>
      <c r="L46" s="102">
        <v>593</v>
      </c>
      <c r="M46" s="102">
        <v>509</v>
      </c>
      <c r="N46" s="92">
        <v>85.8</v>
      </c>
      <c r="O46" s="93"/>
      <c r="P46" s="260"/>
      <c r="Q46" s="34"/>
      <c r="R46" s="33"/>
    </row>
    <row r="47" spans="1:18" s="32" customFormat="1" ht="43.5" customHeight="1" x14ac:dyDescent="0.25">
      <c r="A47" s="516"/>
      <c r="B47" s="519"/>
      <c r="C47" s="530"/>
      <c r="D47" s="531"/>
      <c r="E47" s="531"/>
      <c r="F47" s="103"/>
      <c r="G47" s="104"/>
      <c r="H47" s="104"/>
      <c r="I47" s="105"/>
      <c r="J47" s="106"/>
      <c r="K47" s="108" t="s">
        <v>167</v>
      </c>
      <c r="L47" s="102">
        <v>209</v>
      </c>
      <c r="M47" s="102">
        <v>300</v>
      </c>
      <c r="N47" s="92">
        <v>143.5</v>
      </c>
      <c r="O47" s="93"/>
      <c r="P47" s="260"/>
      <c r="Q47" s="34"/>
      <c r="R47" s="33"/>
    </row>
    <row r="48" spans="1:18" s="32" customFormat="1" ht="86.25" customHeight="1" x14ac:dyDescent="0.25">
      <c r="A48" s="516"/>
      <c r="B48" s="519"/>
      <c r="C48" s="530"/>
      <c r="D48" s="531"/>
      <c r="E48" s="531"/>
      <c r="F48" s="103"/>
      <c r="G48" s="104"/>
      <c r="H48" s="104"/>
      <c r="I48" s="105"/>
      <c r="J48" s="106"/>
      <c r="K48" s="110" t="s">
        <v>168</v>
      </c>
      <c r="L48" s="102">
        <v>12134</v>
      </c>
      <c r="M48" s="102">
        <v>11391</v>
      </c>
      <c r="N48" s="92">
        <v>93.9</v>
      </c>
      <c r="O48" s="93"/>
      <c r="P48" s="260"/>
      <c r="Q48" s="34"/>
      <c r="R48" s="33"/>
    </row>
    <row r="49" spans="1:18" s="32" customFormat="1" ht="105" customHeight="1" x14ac:dyDescent="0.25">
      <c r="A49" s="516"/>
      <c r="B49" s="519"/>
      <c r="C49" s="530"/>
      <c r="D49" s="531"/>
      <c r="E49" s="531"/>
      <c r="F49" s="103"/>
      <c r="G49" s="104"/>
      <c r="H49" s="104"/>
      <c r="I49" s="105"/>
      <c r="J49" s="106"/>
      <c r="K49" s="109" t="s">
        <v>169</v>
      </c>
      <c r="L49" s="102">
        <v>10902</v>
      </c>
      <c r="M49" s="102">
        <v>10191</v>
      </c>
      <c r="N49" s="92">
        <v>93.5</v>
      </c>
      <c r="O49" s="93"/>
      <c r="P49" s="260"/>
      <c r="Q49" s="34"/>
      <c r="R49" s="33"/>
    </row>
    <row r="50" spans="1:18" s="32" customFormat="1" ht="39" customHeight="1" x14ac:dyDescent="0.25">
      <c r="A50" s="516"/>
      <c r="B50" s="519"/>
      <c r="C50" s="530"/>
      <c r="D50" s="531"/>
      <c r="E50" s="531"/>
      <c r="F50" s="103"/>
      <c r="G50" s="104"/>
      <c r="H50" s="104"/>
      <c r="I50" s="105"/>
      <c r="J50" s="106"/>
      <c r="K50" s="108" t="s">
        <v>170</v>
      </c>
      <c r="L50" s="102">
        <v>1232</v>
      </c>
      <c r="M50" s="102">
        <v>1200</v>
      </c>
      <c r="N50" s="92">
        <v>97.4</v>
      </c>
      <c r="O50" s="93"/>
      <c r="P50" s="260"/>
      <c r="Q50" s="34"/>
      <c r="R50" s="33"/>
    </row>
    <row r="51" spans="1:18" s="32" customFormat="1" ht="60" customHeight="1" x14ac:dyDescent="0.25">
      <c r="A51" s="516"/>
      <c r="B51" s="519"/>
      <c r="C51" s="530"/>
      <c r="D51" s="531"/>
      <c r="E51" s="531"/>
      <c r="F51" s="103"/>
      <c r="G51" s="104"/>
      <c r="H51" s="104"/>
      <c r="I51" s="105"/>
      <c r="J51" s="106"/>
      <c r="K51" s="108" t="s">
        <v>233</v>
      </c>
      <c r="L51" s="102">
        <v>2655</v>
      </c>
      <c r="M51" s="102">
        <v>1809</v>
      </c>
      <c r="N51" s="92">
        <v>68.099999999999994</v>
      </c>
      <c r="O51" s="93"/>
      <c r="P51" s="260"/>
      <c r="Q51" s="34"/>
      <c r="R51" s="33"/>
    </row>
    <row r="52" spans="1:18" s="32" customFormat="1" ht="112.5" customHeight="1" x14ac:dyDescent="0.25">
      <c r="A52" s="516"/>
      <c r="B52" s="519"/>
      <c r="C52" s="530"/>
      <c r="D52" s="531"/>
      <c r="E52" s="531"/>
      <c r="F52" s="103"/>
      <c r="G52" s="104"/>
      <c r="H52" s="104"/>
      <c r="I52" s="105"/>
      <c r="J52" s="106"/>
      <c r="K52" s="108" t="s">
        <v>234</v>
      </c>
      <c r="L52" s="102">
        <v>2417</v>
      </c>
      <c r="M52" s="102">
        <v>1613</v>
      </c>
      <c r="N52" s="92">
        <v>66.7</v>
      </c>
      <c r="O52" s="93"/>
      <c r="P52" s="260"/>
      <c r="Q52" s="34"/>
      <c r="R52" s="33"/>
    </row>
    <row r="53" spans="1:18" s="32" customFormat="1" ht="46.5" customHeight="1" x14ac:dyDescent="0.25">
      <c r="A53" s="516"/>
      <c r="B53" s="519"/>
      <c r="C53" s="530"/>
      <c r="D53" s="531"/>
      <c r="E53" s="531"/>
      <c r="F53" s="103"/>
      <c r="G53" s="104"/>
      <c r="H53" s="104"/>
      <c r="I53" s="105"/>
      <c r="J53" s="106"/>
      <c r="K53" s="108" t="s">
        <v>235</v>
      </c>
      <c r="L53" s="102">
        <v>2212</v>
      </c>
      <c r="M53" s="102">
        <v>1406</v>
      </c>
      <c r="N53" s="92">
        <v>63.6</v>
      </c>
      <c r="O53" s="93"/>
      <c r="P53" s="260"/>
      <c r="Q53" s="34"/>
      <c r="R53" s="33"/>
    </row>
    <row r="54" spans="1:18" s="32" customFormat="1" ht="41.25" customHeight="1" x14ac:dyDescent="0.25">
      <c r="A54" s="516"/>
      <c r="B54" s="519"/>
      <c r="C54" s="530"/>
      <c r="D54" s="531"/>
      <c r="E54" s="531"/>
      <c r="F54" s="103"/>
      <c r="G54" s="104"/>
      <c r="H54" s="104"/>
      <c r="I54" s="105"/>
      <c r="J54" s="106"/>
      <c r="K54" s="108" t="s">
        <v>236</v>
      </c>
      <c r="L54" s="102">
        <v>205</v>
      </c>
      <c r="M54" s="102">
        <v>207</v>
      </c>
      <c r="N54" s="92">
        <v>101</v>
      </c>
      <c r="O54" s="93"/>
      <c r="P54" s="260"/>
      <c r="Q54" s="34"/>
      <c r="R54" s="33"/>
    </row>
    <row r="55" spans="1:18" s="32" customFormat="1" ht="42.75" customHeight="1" x14ac:dyDescent="0.25">
      <c r="A55" s="516"/>
      <c r="B55" s="519"/>
      <c r="C55" s="530"/>
      <c r="D55" s="531"/>
      <c r="E55" s="531"/>
      <c r="F55" s="103"/>
      <c r="G55" s="104"/>
      <c r="H55" s="104"/>
      <c r="I55" s="105"/>
      <c r="J55" s="106"/>
      <c r="K55" s="108" t="s">
        <v>237</v>
      </c>
      <c r="L55" s="102">
        <v>238</v>
      </c>
      <c r="M55" s="102">
        <v>196</v>
      </c>
      <c r="N55" s="92">
        <v>82.4</v>
      </c>
      <c r="O55" s="93"/>
      <c r="P55" s="260"/>
      <c r="Q55" s="34"/>
      <c r="R55" s="33"/>
    </row>
    <row r="56" spans="1:18" s="32" customFormat="1" ht="110.25" customHeight="1" x14ac:dyDescent="0.25">
      <c r="A56" s="516"/>
      <c r="B56" s="519"/>
      <c r="C56" s="530"/>
      <c r="D56" s="531"/>
      <c r="E56" s="531"/>
      <c r="F56" s="103"/>
      <c r="G56" s="104"/>
      <c r="H56" s="104"/>
      <c r="I56" s="105"/>
      <c r="J56" s="106"/>
      <c r="K56" s="108" t="s">
        <v>238</v>
      </c>
      <c r="L56" s="102">
        <v>5000</v>
      </c>
      <c r="M56" s="102">
        <v>4986</v>
      </c>
      <c r="N56" s="92">
        <v>99.7</v>
      </c>
      <c r="O56" s="93"/>
      <c r="P56" s="260"/>
      <c r="Q56" s="34"/>
      <c r="R56" s="33"/>
    </row>
    <row r="57" spans="1:18" s="32" customFormat="1" ht="21" customHeight="1" x14ac:dyDescent="0.25">
      <c r="A57" s="516"/>
      <c r="B57" s="519"/>
      <c r="C57" s="530"/>
      <c r="D57" s="531"/>
      <c r="E57" s="531"/>
      <c r="F57" s="103"/>
      <c r="G57" s="104"/>
      <c r="H57" s="104"/>
      <c r="I57" s="105"/>
      <c r="J57" s="106"/>
      <c r="K57" s="108" t="s">
        <v>239</v>
      </c>
      <c r="L57" s="102">
        <v>2288</v>
      </c>
      <c r="M57" s="102">
        <v>2076</v>
      </c>
      <c r="N57" s="92">
        <v>90.7</v>
      </c>
      <c r="O57" s="111"/>
      <c r="P57" s="369"/>
      <c r="Q57" s="34"/>
      <c r="R57" s="33"/>
    </row>
    <row r="58" spans="1:18" s="32" customFormat="1" ht="71.25" customHeight="1" x14ac:dyDescent="0.25">
      <c r="A58" s="516"/>
      <c r="B58" s="519"/>
      <c r="C58" s="530"/>
      <c r="D58" s="531"/>
      <c r="E58" s="531"/>
      <c r="F58" s="103"/>
      <c r="G58" s="104"/>
      <c r="H58" s="104"/>
      <c r="I58" s="105"/>
      <c r="J58" s="106"/>
      <c r="K58" s="108" t="s">
        <v>240</v>
      </c>
      <c r="L58" s="102">
        <v>81</v>
      </c>
      <c r="M58" s="102">
        <v>72</v>
      </c>
      <c r="N58" s="92">
        <v>88.9</v>
      </c>
      <c r="O58" s="111"/>
      <c r="P58" s="112"/>
      <c r="Q58" s="34"/>
      <c r="R58" s="33"/>
    </row>
    <row r="59" spans="1:18" s="32" customFormat="1" ht="71.25" customHeight="1" x14ac:dyDescent="0.25">
      <c r="A59" s="516"/>
      <c r="B59" s="519"/>
      <c r="C59" s="530"/>
      <c r="D59" s="531"/>
      <c r="E59" s="531"/>
      <c r="F59" s="103"/>
      <c r="G59" s="104"/>
      <c r="H59" s="104"/>
      <c r="I59" s="105"/>
      <c r="J59" s="106"/>
      <c r="K59" s="108" t="s">
        <v>241</v>
      </c>
      <c r="L59" s="102">
        <v>25</v>
      </c>
      <c r="M59" s="102">
        <v>15</v>
      </c>
      <c r="N59" s="92">
        <v>60</v>
      </c>
      <c r="O59" s="93"/>
      <c r="P59" s="112"/>
      <c r="Q59" s="34"/>
      <c r="R59" s="33"/>
    </row>
    <row r="60" spans="1:18" s="32" customFormat="1" ht="197.25" customHeight="1" x14ac:dyDescent="0.25">
      <c r="A60" s="516"/>
      <c r="B60" s="519"/>
      <c r="C60" s="530"/>
      <c r="D60" s="531"/>
      <c r="E60" s="531"/>
      <c r="F60" s="103"/>
      <c r="G60" s="104"/>
      <c r="H60" s="104"/>
      <c r="I60" s="105"/>
      <c r="J60" s="106"/>
      <c r="K60" s="109" t="s">
        <v>242</v>
      </c>
      <c r="L60" s="102">
        <v>421</v>
      </c>
      <c r="M60" s="102">
        <v>429</v>
      </c>
      <c r="N60" s="92">
        <f t="shared" ref="N60:N77" si="1">M60/L60*100</f>
        <v>101.90023752969122</v>
      </c>
      <c r="O60" s="93"/>
      <c r="P60" s="112"/>
      <c r="Q60" s="34"/>
      <c r="R60" s="33"/>
    </row>
    <row r="61" spans="1:18" s="32" customFormat="1" ht="56.25" customHeight="1" x14ac:dyDescent="0.25">
      <c r="A61" s="516"/>
      <c r="B61" s="519"/>
      <c r="C61" s="530"/>
      <c r="D61" s="531"/>
      <c r="E61" s="531"/>
      <c r="F61" s="103"/>
      <c r="G61" s="104"/>
      <c r="H61" s="104"/>
      <c r="I61" s="105"/>
      <c r="J61" s="106"/>
      <c r="K61" s="108" t="s">
        <v>243</v>
      </c>
      <c r="L61" s="102">
        <v>7178</v>
      </c>
      <c r="M61" s="102">
        <v>5677</v>
      </c>
      <c r="N61" s="92">
        <f t="shared" si="1"/>
        <v>79.088882697130131</v>
      </c>
      <c r="O61" s="93"/>
      <c r="P61" s="112"/>
      <c r="Q61" s="34"/>
      <c r="R61" s="33"/>
    </row>
    <row r="62" spans="1:18" s="32" customFormat="1" ht="108.75" customHeight="1" x14ac:dyDescent="0.25">
      <c r="A62" s="516"/>
      <c r="B62" s="519"/>
      <c r="C62" s="530"/>
      <c r="D62" s="531"/>
      <c r="E62" s="531"/>
      <c r="F62" s="103"/>
      <c r="G62" s="104"/>
      <c r="H62" s="104"/>
      <c r="I62" s="105"/>
      <c r="J62" s="106"/>
      <c r="K62" s="113" t="s">
        <v>244</v>
      </c>
      <c r="L62" s="102">
        <v>6462</v>
      </c>
      <c r="M62" s="102">
        <v>5098</v>
      </c>
      <c r="N62" s="92">
        <f t="shared" si="1"/>
        <v>78.891983905911474</v>
      </c>
      <c r="O62" s="93"/>
      <c r="P62" s="112"/>
      <c r="Q62" s="34"/>
      <c r="R62" s="33"/>
    </row>
    <row r="63" spans="1:18" s="32" customFormat="1" ht="26.25" customHeight="1" x14ac:dyDescent="0.25">
      <c r="A63" s="516"/>
      <c r="B63" s="519"/>
      <c r="C63" s="530"/>
      <c r="D63" s="531"/>
      <c r="E63" s="531"/>
      <c r="F63" s="103"/>
      <c r="G63" s="104"/>
      <c r="H63" s="104"/>
      <c r="I63" s="105"/>
      <c r="J63" s="106"/>
      <c r="K63" s="114" t="s">
        <v>245</v>
      </c>
      <c r="L63" s="102">
        <v>716</v>
      </c>
      <c r="M63" s="102">
        <v>579</v>
      </c>
      <c r="N63" s="92">
        <f t="shared" si="1"/>
        <v>80.865921787709496</v>
      </c>
      <c r="O63" s="93"/>
      <c r="P63" s="112"/>
      <c r="Q63" s="34"/>
      <c r="R63" s="33"/>
    </row>
    <row r="64" spans="1:18" s="32" customFormat="1" ht="41.25" customHeight="1" x14ac:dyDescent="0.25">
      <c r="A64" s="516"/>
      <c r="B64" s="519"/>
      <c r="C64" s="530"/>
      <c r="D64" s="531"/>
      <c r="E64" s="531"/>
      <c r="F64" s="103"/>
      <c r="G64" s="104"/>
      <c r="H64" s="104"/>
      <c r="I64" s="105"/>
      <c r="J64" s="106"/>
      <c r="K64" s="113" t="s">
        <v>246</v>
      </c>
      <c r="L64" s="102">
        <v>1709</v>
      </c>
      <c r="M64" s="102">
        <v>1248</v>
      </c>
      <c r="N64" s="92">
        <v>73</v>
      </c>
      <c r="O64" s="93"/>
      <c r="P64" s="112"/>
      <c r="Q64" s="34"/>
      <c r="R64" s="33"/>
    </row>
    <row r="65" spans="1:18" s="32" customFormat="1" ht="26.25" customHeight="1" x14ac:dyDescent="0.25">
      <c r="A65" s="516"/>
      <c r="B65" s="519"/>
      <c r="C65" s="530"/>
      <c r="D65" s="531"/>
      <c r="E65" s="531"/>
      <c r="F65" s="103"/>
      <c r="G65" s="104"/>
      <c r="H65" s="104"/>
      <c r="I65" s="105"/>
      <c r="J65" s="106"/>
      <c r="K65" s="113" t="s">
        <v>247</v>
      </c>
      <c r="L65" s="102">
        <v>1709</v>
      </c>
      <c r="M65" s="102">
        <v>1248</v>
      </c>
      <c r="N65" s="92">
        <f t="shared" si="1"/>
        <v>73.025160912814513</v>
      </c>
      <c r="O65" s="93"/>
      <c r="P65" s="112"/>
      <c r="Q65" s="34"/>
      <c r="R65" s="33"/>
    </row>
    <row r="66" spans="1:18" s="32" customFormat="1" ht="149.25" customHeight="1" x14ac:dyDescent="0.25">
      <c r="A66" s="516"/>
      <c r="B66" s="519"/>
      <c r="C66" s="530"/>
      <c r="D66" s="531"/>
      <c r="E66" s="531"/>
      <c r="F66" s="103"/>
      <c r="G66" s="104"/>
      <c r="H66" s="104"/>
      <c r="I66" s="105"/>
      <c r="J66" s="106"/>
      <c r="K66" s="108" t="s">
        <v>248</v>
      </c>
      <c r="L66" s="102">
        <v>205</v>
      </c>
      <c r="M66" s="102">
        <v>207</v>
      </c>
      <c r="N66" s="92">
        <f t="shared" si="1"/>
        <v>100.97560975609755</v>
      </c>
      <c r="O66" s="93"/>
      <c r="P66" s="112"/>
      <c r="Q66" s="34"/>
      <c r="R66" s="33"/>
    </row>
    <row r="67" spans="1:18" s="32" customFormat="1" ht="69.75" customHeight="1" x14ac:dyDescent="0.25">
      <c r="A67" s="516"/>
      <c r="B67" s="519"/>
      <c r="C67" s="530"/>
      <c r="D67" s="531"/>
      <c r="E67" s="531"/>
      <c r="F67" s="103"/>
      <c r="G67" s="104"/>
      <c r="H67" s="104"/>
      <c r="I67" s="105"/>
      <c r="J67" s="106"/>
      <c r="K67" s="113" t="s">
        <v>249</v>
      </c>
      <c r="L67" s="102">
        <v>5</v>
      </c>
      <c r="M67" s="102">
        <v>5</v>
      </c>
      <c r="N67" s="92">
        <f t="shared" si="1"/>
        <v>100</v>
      </c>
      <c r="O67" s="93"/>
      <c r="P67" s="112"/>
      <c r="Q67" s="34"/>
      <c r="R67" s="33"/>
    </row>
    <row r="68" spans="1:18" s="32" customFormat="1" ht="69.75" customHeight="1" x14ac:dyDescent="0.25">
      <c r="A68" s="516"/>
      <c r="B68" s="519"/>
      <c r="C68" s="530"/>
      <c r="D68" s="531"/>
      <c r="E68" s="531"/>
      <c r="F68" s="103"/>
      <c r="G68" s="104"/>
      <c r="H68" s="104"/>
      <c r="I68" s="105"/>
      <c r="J68" s="106"/>
      <c r="K68" s="113" t="s">
        <v>250</v>
      </c>
      <c r="L68" s="102">
        <v>2.7</v>
      </c>
      <c r="M68" s="102">
        <v>3.2</v>
      </c>
      <c r="N68" s="92">
        <f t="shared" si="1"/>
        <v>118.5185185185185</v>
      </c>
      <c r="O68" s="93"/>
      <c r="P68" s="369"/>
      <c r="Q68" s="34"/>
      <c r="R68" s="33"/>
    </row>
    <row r="69" spans="1:18" s="32" customFormat="1" ht="137.25" customHeight="1" x14ac:dyDescent="0.25">
      <c r="A69" s="516"/>
      <c r="B69" s="519"/>
      <c r="C69" s="530"/>
      <c r="D69" s="531"/>
      <c r="E69" s="531"/>
      <c r="F69" s="103"/>
      <c r="G69" s="104"/>
      <c r="H69" s="104"/>
      <c r="I69" s="105"/>
      <c r="J69" s="106"/>
      <c r="K69" s="108" t="s">
        <v>251</v>
      </c>
      <c r="L69" s="102">
        <v>6</v>
      </c>
      <c r="M69" s="102">
        <v>0</v>
      </c>
      <c r="N69" s="92">
        <f t="shared" si="1"/>
        <v>0</v>
      </c>
      <c r="O69" s="93"/>
      <c r="P69" s="112"/>
      <c r="Q69" s="34"/>
      <c r="R69" s="33"/>
    </row>
    <row r="70" spans="1:18" s="32" customFormat="1" ht="137.25" customHeight="1" x14ac:dyDescent="0.25">
      <c r="A70" s="516"/>
      <c r="B70" s="519"/>
      <c r="C70" s="530"/>
      <c r="D70" s="531"/>
      <c r="E70" s="531"/>
      <c r="F70" s="103"/>
      <c r="G70" s="104"/>
      <c r="H70" s="104"/>
      <c r="I70" s="105"/>
      <c r="J70" s="106"/>
      <c r="K70" s="108" t="s">
        <v>252</v>
      </c>
      <c r="L70" s="102">
        <v>10</v>
      </c>
      <c r="M70" s="102">
        <v>10</v>
      </c>
      <c r="N70" s="92">
        <f t="shared" si="1"/>
        <v>100</v>
      </c>
      <c r="O70" s="93"/>
      <c r="P70" s="112"/>
      <c r="Q70" s="34"/>
      <c r="R70" s="33"/>
    </row>
    <row r="71" spans="1:18" s="32" customFormat="1" ht="137.25" customHeight="1" x14ac:dyDescent="0.25">
      <c r="A71" s="516"/>
      <c r="B71" s="519"/>
      <c r="C71" s="530"/>
      <c r="D71" s="531"/>
      <c r="E71" s="531"/>
      <c r="F71" s="103"/>
      <c r="G71" s="104"/>
      <c r="H71" s="104"/>
      <c r="I71" s="105"/>
      <c r="J71" s="106"/>
      <c r="K71" s="108" t="s">
        <v>253</v>
      </c>
      <c r="L71" s="102">
        <v>3</v>
      </c>
      <c r="M71" s="102">
        <v>0</v>
      </c>
      <c r="N71" s="92">
        <f t="shared" si="1"/>
        <v>0</v>
      </c>
      <c r="O71" s="93"/>
      <c r="P71" s="369"/>
      <c r="Q71" s="34"/>
      <c r="R71" s="33"/>
    </row>
    <row r="72" spans="1:18" s="32" customFormat="1" ht="58.5" customHeight="1" x14ac:dyDescent="0.25">
      <c r="A72" s="516"/>
      <c r="B72" s="519"/>
      <c r="C72" s="530"/>
      <c r="D72" s="531"/>
      <c r="E72" s="531"/>
      <c r="F72" s="103"/>
      <c r="G72" s="104"/>
      <c r="H72" s="104"/>
      <c r="I72" s="105"/>
      <c r="J72" s="106"/>
      <c r="K72" s="108" t="s">
        <v>254</v>
      </c>
      <c r="L72" s="102">
        <v>1</v>
      </c>
      <c r="M72" s="102">
        <v>0</v>
      </c>
      <c r="N72" s="92">
        <f t="shared" si="1"/>
        <v>0</v>
      </c>
      <c r="O72" s="93"/>
      <c r="P72" s="369"/>
      <c r="Q72" s="34"/>
      <c r="R72" s="33"/>
    </row>
    <row r="73" spans="1:18" s="32" customFormat="1" ht="129" customHeight="1" x14ac:dyDescent="0.25">
      <c r="A73" s="516"/>
      <c r="B73" s="519"/>
      <c r="C73" s="530"/>
      <c r="D73" s="531"/>
      <c r="E73" s="531"/>
      <c r="F73" s="103"/>
      <c r="G73" s="104"/>
      <c r="H73" s="104"/>
      <c r="I73" s="105"/>
      <c r="J73" s="106"/>
      <c r="K73" s="108" t="s">
        <v>255</v>
      </c>
      <c r="L73" s="102">
        <v>100</v>
      </c>
      <c r="M73" s="102">
        <v>100</v>
      </c>
      <c r="N73" s="92">
        <f t="shared" si="1"/>
        <v>100</v>
      </c>
      <c r="O73" s="93"/>
      <c r="P73" s="112"/>
      <c r="Q73" s="34"/>
      <c r="R73" s="33"/>
    </row>
    <row r="74" spans="1:18" s="32" customFormat="1" ht="144" customHeight="1" x14ac:dyDescent="0.25">
      <c r="A74" s="516"/>
      <c r="B74" s="519"/>
      <c r="C74" s="530"/>
      <c r="D74" s="531"/>
      <c r="E74" s="531"/>
      <c r="F74" s="103"/>
      <c r="G74" s="104"/>
      <c r="H74" s="104"/>
      <c r="I74" s="105"/>
      <c r="J74" s="106"/>
      <c r="K74" s="108" t="s">
        <v>256</v>
      </c>
      <c r="L74" s="102">
        <v>10</v>
      </c>
      <c r="M74" s="102">
        <v>0</v>
      </c>
      <c r="N74" s="92">
        <f t="shared" si="1"/>
        <v>0</v>
      </c>
      <c r="O74" s="93"/>
      <c r="P74" s="369"/>
      <c r="Q74" s="34"/>
      <c r="R74" s="33"/>
    </row>
    <row r="75" spans="1:18" s="32" customFormat="1" ht="77.25" customHeight="1" x14ac:dyDescent="0.25">
      <c r="A75" s="516"/>
      <c r="B75" s="519"/>
      <c r="C75" s="530"/>
      <c r="D75" s="531"/>
      <c r="E75" s="531"/>
      <c r="F75" s="103"/>
      <c r="G75" s="104"/>
      <c r="H75" s="104"/>
      <c r="I75" s="105"/>
      <c r="J75" s="106"/>
      <c r="K75" s="108" t="s">
        <v>257</v>
      </c>
      <c r="L75" s="102">
        <v>478</v>
      </c>
      <c r="M75" s="102">
        <v>640</v>
      </c>
      <c r="N75" s="92">
        <f t="shared" si="1"/>
        <v>133.89121338912133</v>
      </c>
      <c r="O75" s="93"/>
      <c r="P75" s="112"/>
      <c r="Q75" s="34"/>
      <c r="R75" s="33"/>
    </row>
    <row r="76" spans="1:18" s="32" customFormat="1" ht="47.25" customHeight="1" x14ac:dyDescent="0.25">
      <c r="A76" s="516"/>
      <c r="B76" s="519"/>
      <c r="C76" s="530"/>
      <c r="D76" s="531"/>
      <c r="E76" s="531"/>
      <c r="F76" s="103"/>
      <c r="G76" s="104"/>
      <c r="H76" s="104"/>
      <c r="I76" s="105"/>
      <c r="J76" s="106"/>
      <c r="K76" s="108" t="s">
        <v>258</v>
      </c>
      <c r="L76" s="102">
        <v>41</v>
      </c>
      <c r="M76" s="102">
        <v>40</v>
      </c>
      <c r="N76" s="92">
        <f t="shared" si="1"/>
        <v>97.560975609756099</v>
      </c>
      <c r="O76" s="93"/>
      <c r="P76" s="112"/>
      <c r="Q76" s="34"/>
      <c r="R76" s="33"/>
    </row>
    <row r="77" spans="1:18" s="32" customFormat="1" ht="47.25" customHeight="1" x14ac:dyDescent="0.25">
      <c r="A77" s="516"/>
      <c r="B77" s="519"/>
      <c r="C77" s="530"/>
      <c r="D77" s="531"/>
      <c r="E77" s="531"/>
      <c r="F77" s="103"/>
      <c r="G77" s="104"/>
      <c r="H77" s="104"/>
      <c r="I77" s="105"/>
      <c r="J77" s="106"/>
      <c r="K77" s="108" t="s">
        <v>259</v>
      </c>
      <c r="L77" s="102">
        <v>23</v>
      </c>
      <c r="M77" s="102">
        <v>14</v>
      </c>
      <c r="N77" s="92">
        <f t="shared" si="1"/>
        <v>60.869565217391312</v>
      </c>
      <c r="O77" s="93"/>
      <c r="P77" s="112"/>
      <c r="Q77" s="34"/>
      <c r="R77" s="33"/>
    </row>
    <row r="78" spans="1:18" s="32" customFormat="1" ht="31.5" customHeight="1" x14ac:dyDescent="0.25">
      <c r="A78" s="516"/>
      <c r="B78" s="519"/>
      <c r="C78" s="530"/>
      <c r="D78" s="531"/>
      <c r="E78" s="531"/>
      <c r="F78" s="103"/>
      <c r="G78" s="104"/>
      <c r="H78" s="104"/>
      <c r="I78" s="105"/>
      <c r="J78" s="106"/>
      <c r="K78" s="108"/>
      <c r="L78" s="102"/>
      <c r="M78" s="102"/>
      <c r="N78" s="92">
        <f>SUM(N25:N77)</f>
        <v>3750.1880693241415</v>
      </c>
      <c r="O78" s="93"/>
      <c r="P78" s="257"/>
      <c r="Q78" s="34"/>
      <c r="R78" s="33"/>
    </row>
    <row r="79" spans="1:18" s="32" customFormat="1" ht="47.25" customHeight="1" thickBot="1" x14ac:dyDescent="0.3">
      <c r="A79" s="516"/>
      <c r="B79" s="519"/>
      <c r="C79" s="530"/>
      <c r="D79" s="531"/>
      <c r="E79" s="531"/>
      <c r="F79" s="103"/>
      <c r="G79" s="104"/>
      <c r="H79" s="104"/>
      <c r="I79" s="105"/>
      <c r="J79" s="106"/>
      <c r="K79" s="108" t="s">
        <v>50</v>
      </c>
      <c r="L79" s="102"/>
      <c r="M79" s="102"/>
      <c r="N79" s="92">
        <f>N78/51</f>
        <v>73.533099398512576</v>
      </c>
      <c r="O79" s="93"/>
      <c r="P79" s="257"/>
      <c r="Q79" s="34"/>
      <c r="R79" s="33"/>
    </row>
    <row r="80" spans="1:18" ht="71.25" customHeight="1" thickBot="1" x14ac:dyDescent="0.3">
      <c r="A80" s="515">
        <v>3</v>
      </c>
      <c r="B80" s="518" t="s">
        <v>191</v>
      </c>
      <c r="C80" s="117">
        <v>5</v>
      </c>
      <c r="D80" s="117">
        <v>5</v>
      </c>
      <c r="E80" s="53">
        <f>D80/C80*100</f>
        <v>100</v>
      </c>
      <c r="F80" s="62" t="s">
        <v>6</v>
      </c>
      <c r="G80" s="64">
        <v>0.5</v>
      </c>
      <c r="H80" s="64">
        <v>0.5</v>
      </c>
      <c r="I80" s="64">
        <f t="shared" ref="I80" si="2">H80/G80*100</f>
        <v>100</v>
      </c>
      <c r="J80" s="118">
        <f t="shared" ref="J80" si="3">E80/I80*100</f>
        <v>100</v>
      </c>
      <c r="K80" s="119" t="s">
        <v>192</v>
      </c>
      <c r="L80" s="120">
        <v>188.4</v>
      </c>
      <c r="M80" s="121">
        <v>176</v>
      </c>
      <c r="N80" s="66">
        <f>M80/L80*100</f>
        <v>93.418259023354565</v>
      </c>
      <c r="O80" s="263">
        <f>N90*J80/100</f>
        <v>110.7</v>
      </c>
      <c r="P80" s="265" t="s">
        <v>262</v>
      </c>
    </row>
    <row r="81" spans="1:16" ht="71.25" customHeight="1" thickBot="1" x14ac:dyDescent="0.3">
      <c r="A81" s="516"/>
      <c r="B81" s="519"/>
      <c r="C81" s="481" t="s">
        <v>56</v>
      </c>
      <c r="D81" s="482"/>
      <c r="E81" s="483"/>
      <c r="F81" s="262" t="s">
        <v>53</v>
      </c>
      <c r="G81" s="50"/>
      <c r="H81" s="50"/>
      <c r="I81" s="56"/>
      <c r="J81" s="125"/>
      <c r="K81" s="261" t="s">
        <v>193</v>
      </c>
      <c r="L81" s="122">
        <v>179</v>
      </c>
      <c r="M81" s="123">
        <v>157</v>
      </c>
      <c r="N81" s="66">
        <f t="shared" ref="N81:N88" si="4">M81/L81*100</f>
        <v>87.709497206703915</v>
      </c>
      <c r="O81" s="264"/>
      <c r="P81" s="266"/>
    </row>
    <row r="82" spans="1:16" ht="69.75" customHeight="1" thickBot="1" x14ac:dyDescent="0.3">
      <c r="A82" s="516"/>
      <c r="B82" s="519"/>
      <c r="C82" s="484"/>
      <c r="D82" s="485"/>
      <c r="E82" s="486"/>
      <c r="F82" s="262" t="s">
        <v>52</v>
      </c>
      <c r="G82" s="50"/>
      <c r="H82" s="50"/>
      <c r="I82" s="56"/>
      <c r="J82" s="125"/>
      <c r="K82" s="153" t="s">
        <v>194</v>
      </c>
      <c r="L82" s="124">
        <v>34</v>
      </c>
      <c r="M82" s="123">
        <v>24</v>
      </c>
      <c r="N82" s="66">
        <f t="shared" si="4"/>
        <v>70.588235294117652</v>
      </c>
      <c r="O82" s="264"/>
      <c r="P82" s="266"/>
    </row>
    <row r="83" spans="1:16" ht="69" customHeight="1" thickBot="1" x14ac:dyDescent="0.3">
      <c r="A83" s="516"/>
      <c r="B83" s="519"/>
      <c r="C83" s="484"/>
      <c r="D83" s="485"/>
      <c r="E83" s="486"/>
      <c r="F83" s="262" t="s">
        <v>54</v>
      </c>
      <c r="G83" s="56">
        <v>0.5</v>
      </c>
      <c r="H83" s="56">
        <v>0.5</v>
      </c>
      <c r="I83" s="56">
        <f t="shared" ref="I83" si="5">H83/G83*100</f>
        <v>100</v>
      </c>
      <c r="J83" s="125"/>
      <c r="K83" s="90" t="s">
        <v>195</v>
      </c>
      <c r="L83" s="124">
        <v>15</v>
      </c>
      <c r="M83" s="123">
        <v>15</v>
      </c>
      <c r="N83" s="66">
        <f t="shared" si="4"/>
        <v>100</v>
      </c>
      <c r="O83" s="264"/>
      <c r="P83" s="266"/>
    </row>
    <row r="84" spans="1:16" ht="78.75" customHeight="1" thickBot="1" x14ac:dyDescent="0.3">
      <c r="A84" s="516"/>
      <c r="B84" s="519"/>
      <c r="C84" s="484"/>
      <c r="D84" s="485"/>
      <c r="E84" s="486"/>
      <c r="F84" s="165" t="s">
        <v>55</v>
      </c>
      <c r="G84" s="128"/>
      <c r="H84" s="128"/>
      <c r="I84" s="56"/>
      <c r="J84" s="125"/>
      <c r="K84" s="90" t="s">
        <v>196</v>
      </c>
      <c r="L84" s="124">
        <v>2</v>
      </c>
      <c r="M84" s="123">
        <v>2</v>
      </c>
      <c r="N84" s="66">
        <f t="shared" si="4"/>
        <v>100</v>
      </c>
      <c r="O84" s="264"/>
      <c r="P84" s="266"/>
    </row>
    <row r="85" spans="1:16" ht="51" customHeight="1" thickBot="1" x14ac:dyDescent="0.3">
      <c r="A85" s="516"/>
      <c r="B85" s="519"/>
      <c r="C85" s="484"/>
      <c r="D85" s="485"/>
      <c r="E85" s="486"/>
      <c r="F85" s="584"/>
      <c r="G85" s="585"/>
      <c r="H85" s="585"/>
      <c r="I85" s="585"/>
      <c r="J85" s="586"/>
      <c r="K85" s="90" t="s">
        <v>197</v>
      </c>
      <c r="L85" s="124">
        <v>128</v>
      </c>
      <c r="M85" s="123">
        <v>116</v>
      </c>
      <c r="N85" s="66">
        <f t="shared" si="4"/>
        <v>90.625</v>
      </c>
      <c r="O85" s="264"/>
      <c r="P85" s="266"/>
    </row>
    <row r="86" spans="1:16" ht="149.25" customHeight="1" thickBot="1" x14ac:dyDescent="0.3">
      <c r="A86" s="516"/>
      <c r="B86" s="519"/>
      <c r="C86" s="484"/>
      <c r="D86" s="485"/>
      <c r="E86" s="486"/>
      <c r="F86" s="587"/>
      <c r="G86" s="588"/>
      <c r="H86" s="588"/>
      <c r="I86" s="588"/>
      <c r="J86" s="589"/>
      <c r="K86" s="90" t="s">
        <v>200</v>
      </c>
      <c r="L86" s="124">
        <v>51</v>
      </c>
      <c r="M86" s="123">
        <v>46.8</v>
      </c>
      <c r="N86" s="66">
        <f t="shared" si="4"/>
        <v>91.764705882352942</v>
      </c>
      <c r="O86" s="264"/>
      <c r="P86" s="266"/>
    </row>
    <row r="87" spans="1:16" ht="91.5" customHeight="1" thickBot="1" x14ac:dyDescent="0.3">
      <c r="A87" s="516"/>
      <c r="B87" s="519"/>
      <c r="C87" s="484"/>
      <c r="D87" s="485"/>
      <c r="E87" s="486"/>
      <c r="F87" s="587"/>
      <c r="G87" s="588"/>
      <c r="H87" s="588"/>
      <c r="I87" s="588"/>
      <c r="J87" s="589"/>
      <c r="K87" s="90" t="s">
        <v>198</v>
      </c>
      <c r="L87" s="124">
        <v>10</v>
      </c>
      <c r="M87" s="123">
        <v>17</v>
      </c>
      <c r="N87" s="66">
        <f t="shared" si="4"/>
        <v>170</v>
      </c>
      <c r="O87" s="264"/>
      <c r="P87" s="266"/>
    </row>
    <row r="88" spans="1:16" ht="56.25" customHeight="1" x14ac:dyDescent="0.25">
      <c r="A88" s="516"/>
      <c r="B88" s="519"/>
      <c r="C88" s="484"/>
      <c r="D88" s="485"/>
      <c r="E88" s="486"/>
      <c r="F88" s="587"/>
      <c r="G88" s="588"/>
      <c r="H88" s="588"/>
      <c r="I88" s="588"/>
      <c r="J88" s="589"/>
      <c r="K88" s="90" t="s">
        <v>199</v>
      </c>
      <c r="L88" s="124">
        <v>9.3000000000000007</v>
      </c>
      <c r="M88" s="123">
        <v>8.9</v>
      </c>
      <c r="N88" s="66">
        <f t="shared" si="4"/>
        <v>95.698924731182785</v>
      </c>
      <c r="O88" s="264"/>
      <c r="P88" s="266"/>
    </row>
    <row r="89" spans="1:16" ht="30" customHeight="1" x14ac:dyDescent="0.25">
      <c r="A89" s="516"/>
      <c r="B89" s="519"/>
      <c r="C89" s="484"/>
      <c r="D89" s="485"/>
      <c r="E89" s="486"/>
      <c r="F89" s="587"/>
      <c r="G89" s="588"/>
      <c r="H89" s="588"/>
      <c r="I89" s="588"/>
      <c r="J89" s="589"/>
      <c r="K89" s="90"/>
      <c r="L89" s="128"/>
      <c r="M89" s="128"/>
      <c r="N89" s="70">
        <v>442.9</v>
      </c>
      <c r="O89" s="264"/>
      <c r="P89" s="266"/>
    </row>
    <row r="90" spans="1:16" ht="50.25" customHeight="1" thickBot="1" x14ac:dyDescent="0.3">
      <c r="A90" s="517"/>
      <c r="B90" s="520"/>
      <c r="C90" s="487"/>
      <c r="D90" s="488"/>
      <c r="E90" s="489"/>
      <c r="F90" s="590"/>
      <c r="G90" s="591"/>
      <c r="H90" s="591"/>
      <c r="I90" s="591"/>
      <c r="J90" s="592"/>
      <c r="K90" s="521" t="s">
        <v>50</v>
      </c>
      <c r="L90" s="522"/>
      <c r="M90" s="523"/>
      <c r="N90" s="275">
        <v>110.7</v>
      </c>
      <c r="O90" s="267"/>
      <c r="P90" s="268"/>
    </row>
    <row r="91" spans="1:16" ht="89.25" customHeight="1" x14ac:dyDescent="0.25">
      <c r="A91" s="515">
        <v>4</v>
      </c>
      <c r="B91" s="518" t="s">
        <v>263</v>
      </c>
      <c r="C91" s="129">
        <v>14</v>
      </c>
      <c r="D91" s="129">
        <v>13</v>
      </c>
      <c r="E91" s="269">
        <v>92.9</v>
      </c>
      <c r="F91" s="274" t="s">
        <v>6</v>
      </c>
      <c r="G91" s="130">
        <v>4740.8</v>
      </c>
      <c r="H91" s="130">
        <v>4668.6000000000004</v>
      </c>
      <c r="I91" s="130">
        <v>98.5</v>
      </c>
      <c r="J91" s="131">
        <v>94.3</v>
      </c>
      <c r="K91" s="633" t="s">
        <v>57</v>
      </c>
      <c r="L91" s="140">
        <v>95</v>
      </c>
      <c r="M91" s="140">
        <v>91</v>
      </c>
      <c r="N91" s="169">
        <f>M91/L91*100</f>
        <v>95.78947368421052</v>
      </c>
      <c r="O91" s="285">
        <v>105.7</v>
      </c>
      <c r="P91" s="276" t="s">
        <v>203</v>
      </c>
    </row>
    <row r="92" spans="1:16" ht="90.75" customHeight="1" x14ac:dyDescent="0.25">
      <c r="A92" s="516"/>
      <c r="B92" s="519"/>
      <c r="C92" s="527" t="s">
        <v>204</v>
      </c>
      <c r="D92" s="528"/>
      <c r="E92" s="529"/>
      <c r="F92" s="67" t="s">
        <v>53</v>
      </c>
      <c r="G92" s="50"/>
      <c r="H92" s="50"/>
      <c r="I92" s="56"/>
      <c r="J92" s="69"/>
      <c r="K92" s="134" t="s">
        <v>58</v>
      </c>
      <c r="L92" s="135" t="s">
        <v>93</v>
      </c>
      <c r="M92" s="136" t="s">
        <v>93</v>
      </c>
      <c r="N92" s="169">
        <v>100</v>
      </c>
      <c r="O92" s="286"/>
      <c r="P92" s="277"/>
    </row>
    <row r="93" spans="1:16" ht="81.75" customHeight="1" x14ac:dyDescent="0.25">
      <c r="A93" s="516"/>
      <c r="B93" s="519"/>
      <c r="C93" s="279"/>
      <c r="D93" s="280"/>
      <c r="E93" s="281"/>
      <c r="F93" s="67" t="s">
        <v>52</v>
      </c>
      <c r="G93" s="50"/>
      <c r="H93" s="50"/>
      <c r="I93" s="56"/>
      <c r="J93" s="69"/>
      <c r="K93" s="137" t="s">
        <v>59</v>
      </c>
      <c r="L93" s="138" t="s">
        <v>93</v>
      </c>
      <c r="M93" s="138" t="s">
        <v>93</v>
      </c>
      <c r="N93" s="169">
        <v>100</v>
      </c>
      <c r="O93" s="286"/>
      <c r="P93" s="277"/>
    </row>
    <row r="94" spans="1:16" ht="69.75" customHeight="1" x14ac:dyDescent="0.25">
      <c r="A94" s="516"/>
      <c r="B94" s="519"/>
      <c r="C94" s="279"/>
      <c r="D94" s="280"/>
      <c r="E94" s="281"/>
      <c r="F94" s="67" t="s">
        <v>54</v>
      </c>
      <c r="G94" s="130">
        <v>4740.8</v>
      </c>
      <c r="H94" s="130">
        <v>4668.6000000000004</v>
      </c>
      <c r="I94" s="130">
        <v>98.5</v>
      </c>
      <c r="J94" s="131">
        <v>94.3</v>
      </c>
      <c r="K94" s="137" t="s">
        <v>60</v>
      </c>
      <c r="L94" s="140" t="s">
        <v>61</v>
      </c>
      <c r="M94" s="138" t="s">
        <v>61</v>
      </c>
      <c r="N94" s="169">
        <v>100</v>
      </c>
      <c r="O94" s="286"/>
      <c r="P94" s="277"/>
    </row>
    <row r="95" spans="1:16" ht="99.75" customHeight="1" x14ac:dyDescent="0.25">
      <c r="A95" s="516"/>
      <c r="B95" s="519"/>
      <c r="C95" s="279"/>
      <c r="D95" s="280"/>
      <c r="E95" s="281"/>
      <c r="F95" s="73" t="s">
        <v>55</v>
      </c>
      <c r="G95" s="141"/>
      <c r="H95" s="141"/>
      <c r="I95" s="141"/>
      <c r="J95" s="141"/>
      <c r="K95" s="273" t="s">
        <v>62</v>
      </c>
      <c r="L95" s="143" t="s">
        <v>61</v>
      </c>
      <c r="M95" s="271" t="s">
        <v>61</v>
      </c>
      <c r="N95" s="169">
        <v>100</v>
      </c>
      <c r="O95" s="286"/>
      <c r="P95" s="277"/>
    </row>
    <row r="96" spans="1:16" ht="91.5" customHeight="1" x14ac:dyDescent="0.25">
      <c r="A96" s="516"/>
      <c r="B96" s="519"/>
      <c r="C96" s="279"/>
      <c r="D96" s="280"/>
      <c r="E96" s="281"/>
      <c r="F96" s="77"/>
      <c r="G96" s="77"/>
      <c r="H96" s="77"/>
      <c r="I96" s="77"/>
      <c r="J96" s="77"/>
      <c r="K96" s="270" t="s">
        <v>63</v>
      </c>
      <c r="L96" s="272">
        <v>0</v>
      </c>
      <c r="M96" s="144">
        <v>0</v>
      </c>
      <c r="N96" s="169">
        <v>0</v>
      </c>
      <c r="O96" s="286"/>
      <c r="P96" s="277"/>
    </row>
    <row r="97" spans="1:16" ht="61.5" customHeight="1" x14ac:dyDescent="0.25">
      <c r="A97" s="516"/>
      <c r="B97" s="519"/>
      <c r="C97" s="279"/>
      <c r="D97" s="280"/>
      <c r="E97" s="281"/>
      <c r="F97" s="77"/>
      <c r="G97" s="77"/>
      <c r="H97" s="77"/>
      <c r="I97" s="77"/>
      <c r="J97" s="77"/>
      <c r="K97" s="146" t="s">
        <v>64</v>
      </c>
      <c r="L97" s="147" t="s">
        <v>72</v>
      </c>
      <c r="M97" s="144" t="s">
        <v>72</v>
      </c>
      <c r="N97" s="169">
        <v>100</v>
      </c>
      <c r="O97" s="286"/>
      <c r="P97" s="277"/>
    </row>
    <row r="98" spans="1:16" ht="58.5" customHeight="1" x14ac:dyDescent="0.25">
      <c r="A98" s="516"/>
      <c r="B98" s="519"/>
      <c r="C98" s="279"/>
      <c r="D98" s="280"/>
      <c r="E98" s="281"/>
      <c r="F98" s="77"/>
      <c r="G98" s="77"/>
      <c r="H98" s="77"/>
      <c r="I98" s="77"/>
      <c r="J98" s="77"/>
      <c r="K98" s="146" t="s">
        <v>65</v>
      </c>
      <c r="L98" s="145" t="s">
        <v>61</v>
      </c>
      <c r="M98" s="144" t="s">
        <v>61</v>
      </c>
      <c r="N98" s="169">
        <v>100</v>
      </c>
      <c r="O98" s="286"/>
      <c r="P98" s="277"/>
    </row>
    <row r="99" spans="1:16" ht="57" customHeight="1" x14ac:dyDescent="0.25">
      <c r="A99" s="516"/>
      <c r="B99" s="519"/>
      <c r="C99" s="279"/>
      <c r="D99" s="280"/>
      <c r="E99" s="281"/>
      <c r="F99" s="77"/>
      <c r="G99" s="77"/>
      <c r="H99" s="77"/>
      <c r="I99" s="77"/>
      <c r="J99" s="77"/>
      <c r="K99" s="146" t="s">
        <v>66</v>
      </c>
      <c r="L99" s="145">
        <v>80</v>
      </c>
      <c r="M99" s="144" t="s">
        <v>67</v>
      </c>
      <c r="N99" s="169">
        <v>100</v>
      </c>
      <c r="O99" s="286"/>
      <c r="P99" s="277"/>
    </row>
    <row r="100" spans="1:16" ht="75.75" customHeight="1" x14ac:dyDescent="0.25">
      <c r="A100" s="516"/>
      <c r="B100" s="519"/>
      <c r="C100" s="279"/>
      <c r="D100" s="280"/>
      <c r="E100" s="281"/>
      <c r="F100" s="77"/>
      <c r="G100" s="77"/>
      <c r="H100" s="77"/>
      <c r="I100" s="77"/>
      <c r="J100" s="77"/>
      <c r="K100" s="146" t="s">
        <v>68</v>
      </c>
      <c r="L100" s="145" t="s">
        <v>94</v>
      </c>
      <c r="M100" s="144" t="s">
        <v>94</v>
      </c>
      <c r="N100" s="169">
        <v>100</v>
      </c>
      <c r="O100" s="286"/>
      <c r="P100" s="277"/>
    </row>
    <row r="101" spans="1:16" ht="83.25" customHeight="1" x14ac:dyDescent="0.25">
      <c r="A101" s="516"/>
      <c r="B101" s="519"/>
      <c r="C101" s="279"/>
      <c r="D101" s="280"/>
      <c r="E101" s="281"/>
      <c r="F101" s="77"/>
      <c r="G101" s="77"/>
      <c r="H101" s="77"/>
      <c r="I101" s="77"/>
      <c r="J101" s="77"/>
      <c r="K101" s="146" t="s">
        <v>69</v>
      </c>
      <c r="L101" s="145" t="s">
        <v>61</v>
      </c>
      <c r="M101" s="144" t="s">
        <v>61</v>
      </c>
      <c r="N101" s="169">
        <v>100</v>
      </c>
      <c r="O101" s="286"/>
      <c r="P101" s="277"/>
    </row>
    <row r="102" spans="1:16" ht="83.25" customHeight="1" x14ac:dyDescent="0.25">
      <c r="A102" s="516"/>
      <c r="B102" s="519"/>
      <c r="C102" s="279"/>
      <c r="D102" s="280"/>
      <c r="E102" s="281"/>
      <c r="F102" s="77"/>
      <c r="G102" s="77"/>
      <c r="H102" s="77"/>
      <c r="I102" s="77"/>
      <c r="J102" s="77"/>
      <c r="K102" s="142" t="s">
        <v>90</v>
      </c>
      <c r="L102" s="145">
        <v>1</v>
      </c>
      <c r="M102" s="144">
        <v>1</v>
      </c>
      <c r="N102" s="169">
        <f t="shared" ref="N102:N104" si="6">M102/L102*100</f>
        <v>100</v>
      </c>
      <c r="O102" s="286"/>
      <c r="P102" s="277"/>
    </row>
    <row r="103" spans="1:16" ht="66.75" customHeight="1" x14ac:dyDescent="0.25">
      <c r="A103" s="516"/>
      <c r="B103" s="519"/>
      <c r="C103" s="279"/>
      <c r="D103" s="280"/>
      <c r="E103" s="281"/>
      <c r="F103" s="77"/>
      <c r="G103" s="77"/>
      <c r="H103" s="77"/>
      <c r="I103" s="77"/>
      <c r="J103" s="77"/>
      <c r="K103" s="142" t="s">
        <v>91</v>
      </c>
      <c r="L103" s="124">
        <v>0</v>
      </c>
      <c r="M103" s="123">
        <v>0</v>
      </c>
      <c r="N103" s="169">
        <v>0</v>
      </c>
      <c r="O103" s="286"/>
      <c r="P103" s="277"/>
    </row>
    <row r="104" spans="1:16" ht="134.25" customHeight="1" x14ac:dyDescent="0.25">
      <c r="A104" s="516"/>
      <c r="B104" s="519"/>
      <c r="C104" s="279"/>
      <c r="D104" s="280"/>
      <c r="E104" s="281"/>
      <c r="F104" s="77"/>
      <c r="G104" s="77"/>
      <c r="H104" s="77"/>
      <c r="I104" s="77"/>
      <c r="J104" s="77"/>
      <c r="K104" s="142" t="s">
        <v>92</v>
      </c>
      <c r="L104" s="124">
        <v>1</v>
      </c>
      <c r="M104" s="123">
        <v>1</v>
      </c>
      <c r="N104" s="169">
        <f t="shared" si="6"/>
        <v>100</v>
      </c>
      <c r="O104" s="286"/>
      <c r="P104" s="277"/>
    </row>
    <row r="105" spans="1:16" ht="21" customHeight="1" x14ac:dyDescent="0.25">
      <c r="A105" s="516"/>
      <c r="B105" s="519"/>
      <c r="C105" s="279"/>
      <c r="D105" s="280"/>
      <c r="E105" s="281"/>
      <c r="F105" s="77"/>
      <c r="G105" s="77"/>
      <c r="H105" s="77"/>
      <c r="I105" s="77"/>
      <c r="J105" s="77"/>
      <c r="K105" s="90"/>
      <c r="L105" s="124"/>
      <c r="M105" s="123"/>
      <c r="N105" s="92"/>
      <c r="O105" s="286"/>
      <c r="P105" s="277"/>
    </row>
    <row r="106" spans="1:16" ht="56.25" customHeight="1" thickBot="1" x14ac:dyDescent="0.3">
      <c r="A106" s="517"/>
      <c r="B106" s="520"/>
      <c r="C106" s="282"/>
      <c r="D106" s="283"/>
      <c r="E106" s="284"/>
      <c r="F106" s="83"/>
      <c r="G106" s="83"/>
      <c r="H106" s="83"/>
      <c r="I106" s="83"/>
      <c r="J106" s="83"/>
      <c r="K106" s="521" t="s">
        <v>50</v>
      </c>
      <c r="L106" s="522"/>
      <c r="M106" s="523"/>
      <c r="N106" s="55">
        <v>99.7</v>
      </c>
      <c r="O106" s="287"/>
      <c r="P106" s="278"/>
    </row>
    <row r="107" spans="1:16" ht="91.5" customHeight="1" x14ac:dyDescent="0.25">
      <c r="A107" s="288">
        <v>5</v>
      </c>
      <c r="B107" s="518" t="s">
        <v>205</v>
      </c>
      <c r="C107" s="53">
        <v>7</v>
      </c>
      <c r="D107" s="53">
        <v>14</v>
      </c>
      <c r="E107" s="53">
        <f>D107/C107*100</f>
        <v>200</v>
      </c>
      <c r="F107" s="62" t="s">
        <v>6</v>
      </c>
      <c r="G107" s="56">
        <v>18420.599999999999</v>
      </c>
      <c r="H107" s="56">
        <v>25749.599999999999</v>
      </c>
      <c r="I107" s="64">
        <f>H107/G107*100</f>
        <v>139.78697762287874</v>
      </c>
      <c r="J107" s="65">
        <f>E107/I107*100</f>
        <v>143.07484388107</v>
      </c>
      <c r="K107" s="323" t="s">
        <v>74</v>
      </c>
      <c r="L107" s="324">
        <v>94</v>
      </c>
      <c r="M107" s="324">
        <v>94</v>
      </c>
      <c r="N107" s="247">
        <v>100</v>
      </c>
      <c r="O107" s="300">
        <f>N120*J107/100</f>
        <v>144.26713424674557</v>
      </c>
      <c r="P107" s="291" t="s">
        <v>206</v>
      </c>
    </row>
    <row r="108" spans="1:16" ht="80.25" customHeight="1" x14ac:dyDescent="0.25">
      <c r="A108" s="289"/>
      <c r="B108" s="519"/>
      <c r="C108" s="527" t="s">
        <v>264</v>
      </c>
      <c r="D108" s="528"/>
      <c r="E108" s="529"/>
      <c r="F108" s="67" t="s">
        <v>53</v>
      </c>
      <c r="G108" s="50"/>
      <c r="H108" s="50">
        <v>1219.5999999999999</v>
      </c>
      <c r="I108" s="56"/>
      <c r="J108" s="69"/>
      <c r="K108" s="319" t="s">
        <v>207</v>
      </c>
      <c r="L108" s="321">
        <v>85.7</v>
      </c>
      <c r="M108" s="321">
        <v>85.7</v>
      </c>
      <c r="N108" s="148">
        <v>100</v>
      </c>
      <c r="O108" s="301"/>
      <c r="P108" s="292"/>
    </row>
    <row r="109" spans="1:16" ht="147" customHeight="1" x14ac:dyDescent="0.25">
      <c r="A109" s="289"/>
      <c r="B109" s="519"/>
      <c r="C109" s="530"/>
      <c r="D109" s="531"/>
      <c r="E109" s="532"/>
      <c r="F109" s="67" t="s">
        <v>52</v>
      </c>
      <c r="G109" s="50"/>
      <c r="H109" s="50">
        <v>591.9</v>
      </c>
      <c r="I109" s="56"/>
      <c r="J109" s="69"/>
      <c r="K109" s="319" t="s">
        <v>208</v>
      </c>
      <c r="L109" s="320">
        <v>77.8</v>
      </c>
      <c r="M109" s="320">
        <v>83.3</v>
      </c>
      <c r="N109" s="148">
        <v>107.1</v>
      </c>
      <c r="O109" s="301"/>
      <c r="P109" s="292"/>
    </row>
    <row r="110" spans="1:16" ht="196.5" customHeight="1" x14ac:dyDescent="0.25">
      <c r="A110" s="289"/>
      <c r="B110" s="519"/>
      <c r="C110" s="294"/>
      <c r="D110" s="295"/>
      <c r="E110" s="296"/>
      <c r="F110" s="67" t="s">
        <v>54</v>
      </c>
      <c r="G110" s="50">
        <v>18420.599999999999</v>
      </c>
      <c r="H110" s="50">
        <v>22944</v>
      </c>
      <c r="I110" s="56">
        <v>61.9</v>
      </c>
      <c r="J110" s="69"/>
      <c r="K110" s="319" t="s">
        <v>75</v>
      </c>
      <c r="L110" s="320">
        <v>100</v>
      </c>
      <c r="M110" s="320">
        <v>100</v>
      </c>
      <c r="N110" s="148">
        <v>100</v>
      </c>
      <c r="O110" s="301"/>
      <c r="P110" s="292"/>
    </row>
    <row r="111" spans="1:16" ht="91.5" customHeight="1" x14ac:dyDescent="0.25">
      <c r="A111" s="289"/>
      <c r="B111" s="519"/>
      <c r="C111" s="294"/>
      <c r="D111" s="295"/>
      <c r="E111" s="296"/>
      <c r="F111" s="73" t="s">
        <v>55</v>
      </c>
      <c r="G111" s="50">
        <v>60</v>
      </c>
      <c r="H111" s="50">
        <v>994.1</v>
      </c>
      <c r="I111" s="56"/>
      <c r="J111" s="69"/>
      <c r="K111" s="319" t="s">
        <v>265</v>
      </c>
      <c r="L111" s="320">
        <v>133595</v>
      </c>
      <c r="M111" s="320">
        <v>133595</v>
      </c>
      <c r="N111" s="148">
        <v>100</v>
      </c>
      <c r="O111" s="301"/>
      <c r="P111" s="292"/>
    </row>
    <row r="112" spans="1:16" ht="80.25" customHeight="1" x14ac:dyDescent="0.25">
      <c r="A112" s="289"/>
      <c r="B112" s="519"/>
      <c r="C112" s="294"/>
      <c r="D112" s="295"/>
      <c r="E112" s="296"/>
      <c r="F112" s="74"/>
      <c r="G112" s="75"/>
      <c r="H112" s="75"/>
      <c r="I112" s="75"/>
      <c r="J112" s="75"/>
      <c r="K112" s="319" t="s">
        <v>266</v>
      </c>
      <c r="L112" s="321">
        <v>40079</v>
      </c>
      <c r="M112" s="321">
        <v>40079</v>
      </c>
      <c r="N112" s="148">
        <v>100</v>
      </c>
      <c r="O112" s="301"/>
      <c r="P112" s="292"/>
    </row>
    <row r="113" spans="1:16" ht="40.5" customHeight="1" x14ac:dyDescent="0.25">
      <c r="A113" s="289"/>
      <c r="B113" s="519"/>
      <c r="C113" s="294"/>
      <c r="D113" s="295"/>
      <c r="E113" s="296"/>
      <c r="F113" s="76"/>
      <c r="G113" s="77"/>
      <c r="H113" s="77"/>
      <c r="I113" s="77"/>
      <c r="J113" s="77"/>
      <c r="K113" s="319" t="s">
        <v>267</v>
      </c>
      <c r="L113" s="320">
        <v>17</v>
      </c>
      <c r="M113" s="320">
        <v>17</v>
      </c>
      <c r="N113" s="148">
        <v>100</v>
      </c>
      <c r="O113" s="301"/>
      <c r="P113" s="292"/>
    </row>
    <row r="114" spans="1:16" ht="71.25" customHeight="1" x14ac:dyDescent="0.25">
      <c r="A114" s="289"/>
      <c r="B114" s="519"/>
      <c r="C114" s="294"/>
      <c r="D114" s="295"/>
      <c r="E114" s="296"/>
      <c r="F114" s="76"/>
      <c r="G114" s="77"/>
      <c r="H114" s="77"/>
      <c r="I114" s="77"/>
      <c r="J114" s="77"/>
      <c r="K114" s="370" t="s">
        <v>268</v>
      </c>
      <c r="L114" s="320">
        <v>6121</v>
      </c>
      <c r="M114" s="320">
        <v>7804</v>
      </c>
      <c r="N114" s="148">
        <v>127.5</v>
      </c>
      <c r="O114" s="301"/>
      <c r="P114" s="292"/>
    </row>
    <row r="115" spans="1:16" ht="71.25" customHeight="1" x14ac:dyDescent="0.25">
      <c r="A115" s="289"/>
      <c r="B115" s="519"/>
      <c r="C115" s="294"/>
      <c r="D115" s="295"/>
      <c r="E115" s="296"/>
      <c r="F115" s="76"/>
      <c r="G115" s="77"/>
      <c r="H115" s="77"/>
      <c r="I115" s="77"/>
      <c r="J115" s="77"/>
      <c r="K115" s="319" t="s">
        <v>269</v>
      </c>
      <c r="L115" s="320">
        <v>0</v>
      </c>
      <c r="M115" s="320">
        <v>0</v>
      </c>
      <c r="N115" s="148">
        <v>0</v>
      </c>
      <c r="O115" s="301"/>
      <c r="P115" s="292"/>
    </row>
    <row r="116" spans="1:16" ht="44.25" customHeight="1" x14ac:dyDescent="0.25">
      <c r="A116" s="289"/>
      <c r="B116" s="519"/>
      <c r="C116" s="294"/>
      <c r="D116" s="295"/>
      <c r="E116" s="296"/>
      <c r="F116" s="76"/>
      <c r="G116" s="77"/>
      <c r="H116" s="77"/>
      <c r="I116" s="77"/>
      <c r="J116" s="77"/>
      <c r="K116" s="319" t="s">
        <v>270</v>
      </c>
      <c r="L116" s="321">
        <v>5090</v>
      </c>
      <c r="M116" s="321">
        <v>5900</v>
      </c>
      <c r="N116" s="148">
        <v>115.9</v>
      </c>
      <c r="O116" s="301"/>
      <c r="P116" s="292"/>
    </row>
    <row r="117" spans="1:16" ht="71.25" customHeight="1" x14ac:dyDescent="0.25">
      <c r="A117" s="289"/>
      <c r="B117" s="519"/>
      <c r="C117" s="294"/>
      <c r="D117" s="295"/>
      <c r="E117" s="296"/>
      <c r="F117" s="76"/>
      <c r="G117" s="77"/>
      <c r="H117" s="77"/>
      <c r="I117" s="77"/>
      <c r="J117" s="77"/>
      <c r="K117" s="319" t="s">
        <v>271</v>
      </c>
      <c r="L117" s="320">
        <v>11.1</v>
      </c>
      <c r="M117" s="320">
        <v>17.7</v>
      </c>
      <c r="N117" s="148">
        <v>159.5</v>
      </c>
      <c r="O117" s="301"/>
      <c r="P117" s="292"/>
    </row>
    <row r="118" spans="1:16" ht="45" customHeight="1" x14ac:dyDescent="0.25">
      <c r="A118" s="289"/>
      <c r="B118" s="519"/>
      <c r="C118" s="294"/>
      <c r="D118" s="295"/>
      <c r="E118" s="296"/>
      <c r="F118" s="76"/>
      <c r="G118" s="77"/>
      <c r="H118" s="77"/>
      <c r="I118" s="77"/>
      <c r="J118" s="77"/>
      <c r="K118" s="319" t="s">
        <v>272</v>
      </c>
      <c r="L118" s="320">
        <v>63</v>
      </c>
      <c r="M118" s="320">
        <v>63</v>
      </c>
      <c r="N118" s="148">
        <v>100</v>
      </c>
      <c r="O118" s="301"/>
      <c r="P118" s="292"/>
    </row>
    <row r="119" spans="1:16" ht="33.75" customHeight="1" x14ac:dyDescent="0.25">
      <c r="A119" s="289"/>
      <c r="B119" s="519"/>
      <c r="C119" s="294"/>
      <c r="D119" s="295"/>
      <c r="E119" s="296"/>
      <c r="F119" s="76"/>
      <c r="G119" s="77"/>
      <c r="H119" s="77"/>
      <c r="I119" s="77"/>
      <c r="J119" s="77"/>
      <c r="K119" s="319"/>
      <c r="L119" s="320"/>
      <c r="M119" s="320"/>
      <c r="N119" s="148">
        <f>SUM(N107:N118)</f>
        <v>1210</v>
      </c>
      <c r="O119" s="301"/>
      <c r="P119" s="292"/>
    </row>
    <row r="120" spans="1:16" ht="47.25" customHeight="1" thickBot="1" x14ac:dyDescent="0.3">
      <c r="A120" s="290"/>
      <c r="B120" s="520"/>
      <c r="C120" s="297"/>
      <c r="D120" s="298"/>
      <c r="E120" s="299"/>
      <c r="F120" s="82"/>
      <c r="G120" s="83"/>
      <c r="H120" s="83"/>
      <c r="I120" s="83"/>
      <c r="J120" s="83"/>
      <c r="K120" s="581" t="s">
        <v>50</v>
      </c>
      <c r="L120" s="582"/>
      <c r="M120" s="583"/>
      <c r="N120" s="322">
        <f>N119/12</f>
        <v>100.83333333333333</v>
      </c>
      <c r="O120" s="302"/>
      <c r="P120" s="293"/>
    </row>
    <row r="121" spans="1:16" ht="105.75" customHeight="1" x14ac:dyDescent="0.25">
      <c r="A121" s="515">
        <v>6</v>
      </c>
      <c r="B121" s="518" t="s">
        <v>201</v>
      </c>
      <c r="C121" s="53">
        <v>4</v>
      </c>
      <c r="D121" s="53">
        <v>4</v>
      </c>
      <c r="E121" s="61">
        <f>D121/C121*100</f>
        <v>100</v>
      </c>
      <c r="F121" s="62" t="s">
        <v>6</v>
      </c>
      <c r="G121" s="64">
        <v>30</v>
      </c>
      <c r="H121" s="64">
        <v>0</v>
      </c>
      <c r="I121" s="64">
        <f>H121/G6*100</f>
        <v>0</v>
      </c>
      <c r="J121" s="118" t="e">
        <f>-P179+P121</f>
        <v>#VALUE!</v>
      </c>
      <c r="K121" s="316" t="s">
        <v>101</v>
      </c>
      <c r="L121" s="317">
        <v>90</v>
      </c>
      <c r="M121" s="318">
        <v>90</v>
      </c>
      <c r="N121" s="169">
        <f t="shared" ref="N121:N122" si="7">M121/L121*100</f>
        <v>100</v>
      </c>
      <c r="O121" s="563" t="e">
        <f>N128*J121/100</f>
        <v>#VALUE!</v>
      </c>
      <c r="P121" s="546" t="s">
        <v>71</v>
      </c>
    </row>
    <row r="122" spans="1:16" ht="156.75" customHeight="1" x14ac:dyDescent="0.25">
      <c r="A122" s="516"/>
      <c r="B122" s="519"/>
      <c r="C122" s="481" t="s">
        <v>202</v>
      </c>
      <c r="D122" s="482"/>
      <c r="E122" s="483"/>
      <c r="F122" s="67" t="s">
        <v>53</v>
      </c>
      <c r="G122" s="50"/>
      <c r="H122" s="50"/>
      <c r="I122" s="56"/>
      <c r="J122" s="69"/>
      <c r="K122" s="90" t="s">
        <v>102</v>
      </c>
      <c r="L122" s="52">
        <v>50</v>
      </c>
      <c r="M122" s="91">
        <v>64.7</v>
      </c>
      <c r="N122" s="92">
        <f t="shared" si="7"/>
        <v>129.4</v>
      </c>
      <c r="O122" s="564"/>
      <c r="P122" s="547"/>
    </row>
    <row r="123" spans="1:16" ht="192.75" customHeight="1" x14ac:dyDescent="0.25">
      <c r="A123" s="516"/>
      <c r="B123" s="519"/>
      <c r="C123" s="484"/>
      <c r="D123" s="485"/>
      <c r="E123" s="486"/>
      <c r="F123" s="67" t="s">
        <v>52</v>
      </c>
      <c r="G123" s="50"/>
      <c r="H123" s="50"/>
      <c r="I123" s="56"/>
      <c r="J123" s="151"/>
      <c r="K123" s="90" t="s">
        <v>103</v>
      </c>
      <c r="L123" s="52">
        <v>90</v>
      </c>
      <c r="M123" s="91">
        <v>90</v>
      </c>
      <c r="N123" s="92">
        <f>M123/L123*100</f>
        <v>100</v>
      </c>
      <c r="O123" s="564"/>
      <c r="P123" s="547"/>
    </row>
    <row r="124" spans="1:16" ht="92.25" customHeight="1" x14ac:dyDescent="0.25">
      <c r="A124" s="516"/>
      <c r="B124" s="519"/>
      <c r="C124" s="484"/>
      <c r="D124" s="485"/>
      <c r="E124" s="486"/>
      <c r="F124" s="67" t="s">
        <v>54</v>
      </c>
      <c r="G124" s="50">
        <v>30</v>
      </c>
      <c r="H124" s="50">
        <v>0</v>
      </c>
      <c r="I124" s="56">
        <v>0</v>
      </c>
      <c r="J124" s="152"/>
      <c r="K124" s="90" t="s">
        <v>104</v>
      </c>
      <c r="L124" s="52">
        <v>30</v>
      </c>
      <c r="M124" s="91">
        <v>22</v>
      </c>
      <c r="N124" s="92">
        <f t="shared" ref="N124:N126" si="8">M124/L124*100</f>
        <v>73.333333333333329</v>
      </c>
      <c r="O124" s="564"/>
      <c r="P124" s="547"/>
    </row>
    <row r="125" spans="1:16" ht="95.25" customHeight="1" x14ac:dyDescent="0.25">
      <c r="A125" s="516"/>
      <c r="B125" s="519"/>
      <c r="C125" s="484"/>
      <c r="D125" s="485"/>
      <c r="E125" s="486"/>
      <c r="F125" s="73" t="s">
        <v>55</v>
      </c>
      <c r="G125" s="50"/>
      <c r="H125" s="50"/>
      <c r="I125" s="56"/>
      <c r="J125" s="69"/>
      <c r="K125" s="90" t="s">
        <v>105</v>
      </c>
      <c r="L125" s="52">
        <v>2000</v>
      </c>
      <c r="M125" s="91">
        <v>4836</v>
      </c>
      <c r="N125" s="92">
        <f t="shared" si="8"/>
        <v>241.8</v>
      </c>
      <c r="O125" s="564"/>
      <c r="P125" s="547"/>
    </row>
    <row r="126" spans="1:16" ht="71.25" customHeight="1" x14ac:dyDescent="0.25">
      <c r="A126" s="516"/>
      <c r="B126" s="519"/>
      <c r="C126" s="484"/>
      <c r="D126" s="485"/>
      <c r="E126" s="486"/>
      <c r="F126" s="74"/>
      <c r="G126" s="75"/>
      <c r="H126" s="75"/>
      <c r="I126" s="75"/>
      <c r="J126" s="127"/>
      <c r="K126" s="153" t="s">
        <v>106</v>
      </c>
      <c r="L126" s="154">
        <v>15</v>
      </c>
      <c r="M126" s="154">
        <v>15</v>
      </c>
      <c r="N126" s="92">
        <f t="shared" si="8"/>
        <v>100</v>
      </c>
      <c r="O126" s="564"/>
      <c r="P126" s="547"/>
    </row>
    <row r="127" spans="1:16" ht="29.25" customHeight="1" x14ac:dyDescent="0.25">
      <c r="A127" s="516"/>
      <c r="B127" s="519"/>
      <c r="C127" s="484"/>
      <c r="D127" s="485"/>
      <c r="E127" s="486"/>
      <c r="F127" s="76"/>
      <c r="G127" s="77"/>
      <c r="H127" s="77"/>
      <c r="I127" s="77"/>
      <c r="J127" s="149"/>
      <c r="K127" s="126"/>
      <c r="L127" s="155"/>
      <c r="M127" s="156"/>
      <c r="N127" s="157">
        <f>SUM(N121:N126)</f>
        <v>744.5333333333333</v>
      </c>
      <c r="O127" s="564"/>
      <c r="P127" s="547"/>
    </row>
    <row r="128" spans="1:16" ht="43.5" customHeight="1" thickBot="1" x14ac:dyDescent="0.3">
      <c r="A128" s="517"/>
      <c r="B128" s="520"/>
      <c r="C128" s="487"/>
      <c r="D128" s="488"/>
      <c r="E128" s="489"/>
      <c r="F128" s="82"/>
      <c r="G128" s="83"/>
      <c r="H128" s="83"/>
      <c r="I128" s="83"/>
      <c r="J128" s="84"/>
      <c r="K128" s="521" t="s">
        <v>50</v>
      </c>
      <c r="L128" s="522"/>
      <c r="M128" s="523"/>
      <c r="N128" s="92">
        <f>N127/6</f>
        <v>124.08888888888889</v>
      </c>
      <c r="O128" s="565"/>
      <c r="P128" s="548"/>
    </row>
    <row r="129" spans="1:16" ht="135" customHeight="1" x14ac:dyDescent="0.25">
      <c r="A129" s="325">
        <v>7</v>
      </c>
      <c r="B129" s="518" t="s">
        <v>211</v>
      </c>
      <c r="C129" s="53">
        <v>20</v>
      </c>
      <c r="D129" s="53">
        <v>18</v>
      </c>
      <c r="E129" s="61">
        <f>D129/C129*100</f>
        <v>90</v>
      </c>
      <c r="F129" s="62" t="s">
        <v>6</v>
      </c>
      <c r="G129" s="50">
        <v>38.4</v>
      </c>
      <c r="H129" s="50">
        <v>10</v>
      </c>
      <c r="I129" s="56">
        <f>H129/G129*100</f>
        <v>26.041666666666668</v>
      </c>
      <c r="J129" s="65">
        <f>E129/I129*100</f>
        <v>345.6</v>
      </c>
      <c r="K129" s="119" t="s">
        <v>273</v>
      </c>
      <c r="L129" s="54">
        <v>8</v>
      </c>
      <c r="M129" s="54">
        <v>16</v>
      </c>
      <c r="N129" s="132">
        <v>200</v>
      </c>
      <c r="O129" s="328">
        <f>N135*J129/100</f>
        <v>777.6</v>
      </c>
      <c r="P129" s="331" t="s">
        <v>206</v>
      </c>
    </row>
    <row r="130" spans="1:16" ht="72" customHeight="1" thickBot="1" x14ac:dyDescent="0.3">
      <c r="A130" s="326"/>
      <c r="B130" s="519"/>
      <c r="C130" s="527" t="s">
        <v>212</v>
      </c>
      <c r="D130" s="528"/>
      <c r="E130" s="529"/>
      <c r="F130" s="67" t="s">
        <v>53</v>
      </c>
      <c r="G130" s="50"/>
      <c r="H130" s="50"/>
      <c r="I130" s="56"/>
      <c r="J130" s="69"/>
      <c r="K130" s="90" t="s">
        <v>274</v>
      </c>
      <c r="L130" s="52">
        <v>7</v>
      </c>
      <c r="M130" s="52">
        <v>7</v>
      </c>
      <c r="N130" s="92">
        <v>100</v>
      </c>
      <c r="O130" s="329"/>
      <c r="P130" s="332"/>
    </row>
    <row r="131" spans="1:16" ht="71.25" customHeight="1" x14ac:dyDescent="0.25">
      <c r="A131" s="326"/>
      <c r="B131" s="519"/>
      <c r="C131" s="530"/>
      <c r="D131" s="531"/>
      <c r="E131" s="532"/>
      <c r="F131" s="67" t="s">
        <v>52</v>
      </c>
      <c r="G131" s="50"/>
      <c r="H131" s="50"/>
      <c r="I131" s="56"/>
      <c r="J131" s="69"/>
      <c r="K131" s="90" t="s">
        <v>275</v>
      </c>
      <c r="L131" s="52">
        <v>0.4</v>
      </c>
      <c r="M131" s="52">
        <v>2</v>
      </c>
      <c r="N131" s="132">
        <v>500</v>
      </c>
      <c r="O131" s="329"/>
      <c r="P131" s="332"/>
    </row>
    <row r="132" spans="1:16" ht="68.25" customHeight="1" x14ac:dyDescent="0.25">
      <c r="A132" s="326"/>
      <c r="B132" s="519"/>
      <c r="C132" s="530"/>
      <c r="D132" s="531"/>
      <c r="E132" s="532"/>
      <c r="F132" s="67" t="s">
        <v>54</v>
      </c>
      <c r="G132" s="50">
        <v>38.4</v>
      </c>
      <c r="H132" s="50">
        <v>10</v>
      </c>
      <c r="I132" s="56">
        <f>H132/G132*100</f>
        <v>26.041666666666668</v>
      </c>
      <c r="J132" s="69"/>
      <c r="K132" s="90" t="s">
        <v>80</v>
      </c>
      <c r="L132" s="52">
        <v>3</v>
      </c>
      <c r="M132" s="52">
        <v>3</v>
      </c>
      <c r="N132" s="92">
        <v>100</v>
      </c>
      <c r="O132" s="329"/>
      <c r="P132" s="332"/>
    </row>
    <row r="133" spans="1:16" ht="78" customHeight="1" x14ac:dyDescent="0.25">
      <c r="A133" s="326"/>
      <c r="B133" s="519"/>
      <c r="C133" s="334"/>
      <c r="D133" s="335"/>
      <c r="E133" s="336"/>
      <c r="F133" s="73" t="s">
        <v>55</v>
      </c>
      <c r="G133" s="50"/>
      <c r="H133" s="50"/>
      <c r="I133" s="56"/>
      <c r="J133" s="69"/>
      <c r="K133" s="90"/>
      <c r="L133" s="52"/>
      <c r="M133" s="52"/>
      <c r="N133" s="139"/>
      <c r="O133" s="329"/>
      <c r="P133" s="332"/>
    </row>
    <row r="134" spans="1:16" ht="35.25" customHeight="1" x14ac:dyDescent="0.25">
      <c r="A134" s="326"/>
      <c r="B134" s="519"/>
      <c r="C134" s="334"/>
      <c r="D134" s="335"/>
      <c r="E134" s="336"/>
      <c r="F134" s="74"/>
      <c r="G134" s="75"/>
      <c r="H134" s="75"/>
      <c r="I134" s="75"/>
      <c r="J134" s="127"/>
      <c r="K134" s="153"/>
      <c r="L134" s="154"/>
      <c r="M134" s="154"/>
      <c r="N134" s="92">
        <f>SUM(N129:N133)</f>
        <v>900</v>
      </c>
      <c r="O134" s="329"/>
      <c r="P134" s="332"/>
    </row>
    <row r="135" spans="1:16" ht="42.75" customHeight="1" thickBot="1" x14ac:dyDescent="0.3">
      <c r="A135" s="327"/>
      <c r="B135" s="520"/>
      <c r="C135" s="337"/>
      <c r="D135" s="338"/>
      <c r="E135" s="339"/>
      <c r="F135" s="82"/>
      <c r="G135" s="83"/>
      <c r="H135" s="83"/>
      <c r="I135" s="83"/>
      <c r="J135" s="84"/>
      <c r="K135" s="340" t="s">
        <v>50</v>
      </c>
      <c r="L135" s="341"/>
      <c r="M135" s="342"/>
      <c r="N135" s="55">
        <f>N134/4</f>
        <v>225</v>
      </c>
      <c r="O135" s="330"/>
      <c r="P135" s="333"/>
    </row>
    <row r="136" spans="1:16" ht="94.5" customHeight="1" x14ac:dyDescent="0.25">
      <c r="A136" s="515">
        <v>8</v>
      </c>
      <c r="B136" s="518" t="s">
        <v>116</v>
      </c>
      <c r="C136" s="158">
        <v>26</v>
      </c>
      <c r="D136" s="158">
        <v>26</v>
      </c>
      <c r="E136" s="53">
        <f>D136/C136*100</f>
        <v>100</v>
      </c>
      <c r="F136" s="159" t="s">
        <v>6</v>
      </c>
      <c r="G136" s="160">
        <v>20613.7</v>
      </c>
      <c r="H136" s="160">
        <v>20257.400000000001</v>
      </c>
      <c r="I136" s="64">
        <f>H136/G136*100</f>
        <v>98.271537860743095</v>
      </c>
      <c r="J136" s="161">
        <f>E136/I136*100</f>
        <v>101.7588634276857</v>
      </c>
      <c r="K136" s="162" t="s">
        <v>109</v>
      </c>
      <c r="L136" s="163"/>
      <c r="M136" s="49"/>
      <c r="N136" s="164"/>
      <c r="O136" s="543">
        <f>N146*J136/100</f>
        <v>59.910530843049955</v>
      </c>
      <c r="P136" s="599" t="s">
        <v>276</v>
      </c>
    </row>
    <row r="137" spans="1:16" ht="101.25" customHeight="1" x14ac:dyDescent="0.25">
      <c r="A137" s="516"/>
      <c r="B137" s="519"/>
      <c r="C137" s="527" t="s">
        <v>100</v>
      </c>
      <c r="D137" s="528"/>
      <c r="E137" s="529"/>
      <c r="F137" s="165" t="s">
        <v>53</v>
      </c>
      <c r="G137" s="72"/>
      <c r="H137" s="72"/>
      <c r="I137" s="56" t="e">
        <v>#DIV/0!</v>
      </c>
      <c r="J137" s="125" t="e">
        <v>#DIV/0!</v>
      </c>
      <c r="K137" s="166" t="s">
        <v>107</v>
      </c>
      <c r="L137" s="167">
        <v>6</v>
      </c>
      <c r="M137" s="168">
        <v>0</v>
      </c>
      <c r="N137" s="169">
        <v>0</v>
      </c>
      <c r="O137" s="544"/>
      <c r="P137" s="600"/>
    </row>
    <row r="138" spans="1:16" ht="65.25" customHeight="1" thickBot="1" x14ac:dyDescent="0.3">
      <c r="A138" s="516"/>
      <c r="B138" s="519"/>
      <c r="C138" s="530"/>
      <c r="D138" s="531"/>
      <c r="E138" s="532"/>
      <c r="F138" s="165" t="s">
        <v>52</v>
      </c>
      <c r="G138" s="72">
        <v>0</v>
      </c>
      <c r="H138" s="72"/>
      <c r="I138" s="56" t="e">
        <v>#DIV/0!</v>
      </c>
      <c r="J138" s="125" t="e">
        <v>#DIV/0!</v>
      </c>
      <c r="K138" s="170" t="s">
        <v>108</v>
      </c>
      <c r="L138" s="167">
        <v>15</v>
      </c>
      <c r="M138" s="168">
        <v>18</v>
      </c>
      <c r="N138" s="169">
        <v>120</v>
      </c>
      <c r="O138" s="544"/>
      <c r="P138" s="600"/>
    </row>
    <row r="139" spans="1:16" ht="68.25" customHeight="1" x14ac:dyDescent="0.25">
      <c r="A139" s="516"/>
      <c r="B139" s="519"/>
      <c r="C139" s="530"/>
      <c r="D139" s="531"/>
      <c r="E139" s="532"/>
      <c r="F139" s="165" t="s">
        <v>54</v>
      </c>
      <c r="G139" s="160">
        <v>20613.7</v>
      </c>
      <c r="H139" s="160">
        <v>20257.400000000001</v>
      </c>
      <c r="I139" s="64">
        <f>H139/G139*100</f>
        <v>98.271537860743095</v>
      </c>
      <c r="J139" s="125" t="e">
        <v>#DIV/0!</v>
      </c>
      <c r="K139" s="170" t="s">
        <v>110</v>
      </c>
      <c r="L139" s="167">
        <v>6</v>
      </c>
      <c r="M139" s="168">
        <v>5</v>
      </c>
      <c r="N139" s="169">
        <v>83.3</v>
      </c>
      <c r="O139" s="544"/>
      <c r="P139" s="600"/>
    </row>
    <row r="140" spans="1:16" ht="87" customHeight="1" x14ac:dyDescent="0.25">
      <c r="A140" s="516"/>
      <c r="B140" s="519"/>
      <c r="C140" s="530"/>
      <c r="D140" s="531"/>
      <c r="E140" s="532"/>
      <c r="F140" s="165" t="s">
        <v>55</v>
      </c>
      <c r="G140" s="72"/>
      <c r="H140" s="72"/>
      <c r="I140" s="56" t="e">
        <v>#DIV/0!</v>
      </c>
      <c r="J140" s="125" t="e">
        <v>#DIV/0!</v>
      </c>
      <c r="K140" s="170" t="s">
        <v>111</v>
      </c>
      <c r="L140" s="167">
        <v>17</v>
      </c>
      <c r="M140" s="168">
        <v>0</v>
      </c>
      <c r="N140" s="169">
        <v>0</v>
      </c>
      <c r="O140" s="544"/>
      <c r="P140" s="600"/>
    </row>
    <row r="141" spans="1:16" ht="105.75" customHeight="1" x14ac:dyDescent="0.25">
      <c r="A141" s="516"/>
      <c r="B141" s="519"/>
      <c r="C141" s="530"/>
      <c r="D141" s="531"/>
      <c r="E141" s="532"/>
      <c r="F141" s="171"/>
      <c r="G141" s="104"/>
      <c r="H141" s="104"/>
      <c r="I141" s="105"/>
      <c r="J141" s="172"/>
      <c r="K141" s="170" t="s">
        <v>112</v>
      </c>
      <c r="L141" s="167">
        <v>16</v>
      </c>
      <c r="M141" s="168">
        <v>0</v>
      </c>
      <c r="N141" s="169">
        <v>0</v>
      </c>
      <c r="O141" s="544"/>
      <c r="P141" s="600"/>
    </row>
    <row r="142" spans="1:16" ht="84.75" customHeight="1" x14ac:dyDescent="0.25">
      <c r="A142" s="516"/>
      <c r="B142" s="519"/>
      <c r="C142" s="530"/>
      <c r="D142" s="531"/>
      <c r="E142" s="532"/>
      <c r="F142" s="171"/>
      <c r="G142" s="104"/>
      <c r="H142" s="104"/>
      <c r="I142" s="105"/>
      <c r="J142" s="172"/>
      <c r="K142" s="170" t="s">
        <v>113</v>
      </c>
      <c r="L142" s="167">
        <v>5</v>
      </c>
      <c r="M142" s="168">
        <v>4</v>
      </c>
      <c r="N142" s="169">
        <v>80</v>
      </c>
      <c r="O142" s="544"/>
      <c r="P142" s="600"/>
    </row>
    <row r="143" spans="1:16" ht="85.5" customHeight="1" x14ac:dyDescent="0.25">
      <c r="A143" s="516"/>
      <c r="B143" s="519"/>
      <c r="C143" s="530"/>
      <c r="D143" s="531"/>
      <c r="E143" s="532"/>
      <c r="F143" s="171"/>
      <c r="G143" s="104"/>
      <c r="H143" s="104"/>
      <c r="I143" s="105"/>
      <c r="J143" s="172"/>
      <c r="K143" s="170" t="s">
        <v>114</v>
      </c>
      <c r="L143" s="167">
        <v>90</v>
      </c>
      <c r="M143" s="168">
        <v>49</v>
      </c>
      <c r="N143" s="169">
        <v>54.4</v>
      </c>
      <c r="O143" s="544"/>
      <c r="P143" s="600"/>
    </row>
    <row r="144" spans="1:16" ht="68.25" customHeight="1" x14ac:dyDescent="0.25">
      <c r="A144" s="516"/>
      <c r="B144" s="519"/>
      <c r="C144" s="530"/>
      <c r="D144" s="531"/>
      <c r="E144" s="532"/>
      <c r="F144" s="171"/>
      <c r="G144" s="104"/>
      <c r="H144" s="104"/>
      <c r="I144" s="105"/>
      <c r="J144" s="172"/>
      <c r="K144" s="170" t="s">
        <v>115</v>
      </c>
      <c r="L144" s="167">
        <v>75</v>
      </c>
      <c r="M144" s="168">
        <v>100</v>
      </c>
      <c r="N144" s="169">
        <v>133.30000000000001</v>
      </c>
      <c r="O144" s="544"/>
      <c r="P144" s="600"/>
    </row>
    <row r="145" spans="1:16" ht="31.5" customHeight="1" x14ac:dyDescent="0.25">
      <c r="A145" s="516"/>
      <c r="B145" s="519"/>
      <c r="C145" s="530"/>
      <c r="D145" s="531"/>
      <c r="E145" s="532"/>
      <c r="F145" s="171"/>
      <c r="G145" s="104"/>
      <c r="H145" s="104"/>
      <c r="I145" s="105"/>
      <c r="J145" s="172"/>
      <c r="K145" s="166"/>
      <c r="L145" s="167"/>
      <c r="M145" s="168"/>
      <c r="N145" s="169">
        <f>SUM(N137:N144)</f>
        <v>471</v>
      </c>
      <c r="O145" s="544"/>
      <c r="P145" s="600"/>
    </row>
    <row r="146" spans="1:16" ht="47.25" customHeight="1" thickBot="1" x14ac:dyDescent="0.3">
      <c r="A146" s="517"/>
      <c r="B146" s="520"/>
      <c r="C146" s="533"/>
      <c r="D146" s="534"/>
      <c r="E146" s="535"/>
      <c r="F146" s="173"/>
      <c r="G146" s="174"/>
      <c r="H146" s="174"/>
      <c r="I146" s="175"/>
      <c r="J146" s="176"/>
      <c r="K146" s="177" t="s">
        <v>50</v>
      </c>
      <c r="L146" s="178"/>
      <c r="M146" s="179"/>
      <c r="N146" s="180">
        <f>N145/8</f>
        <v>58.875</v>
      </c>
      <c r="O146" s="545"/>
      <c r="P146" s="601"/>
    </row>
    <row r="147" spans="1:16" ht="71.25" customHeight="1" x14ac:dyDescent="0.25">
      <c r="A147" s="515">
        <v>9</v>
      </c>
      <c r="B147" s="518" t="s">
        <v>214</v>
      </c>
      <c r="C147" s="53">
        <v>86</v>
      </c>
      <c r="D147" s="53">
        <v>71</v>
      </c>
      <c r="E147" s="61">
        <f>D147/C147*100</f>
        <v>82.558139534883722</v>
      </c>
      <c r="F147" s="181" t="s">
        <v>6</v>
      </c>
      <c r="G147" s="182">
        <v>87484.5</v>
      </c>
      <c r="H147" s="182">
        <v>87484.5</v>
      </c>
      <c r="I147" s="64">
        <f>H147/G147*100</f>
        <v>100</v>
      </c>
      <c r="J147" s="183">
        <f>E147/I147*100</f>
        <v>82.558139534883722</v>
      </c>
      <c r="K147" s="119" t="s">
        <v>82</v>
      </c>
      <c r="L147" s="184">
        <v>95</v>
      </c>
      <c r="M147" s="185">
        <v>100</v>
      </c>
      <c r="N147" s="186">
        <v>105.3</v>
      </c>
      <c r="O147" s="187">
        <f>N156*J147/100</f>
        <v>75.385901162790688</v>
      </c>
      <c r="P147" s="133" t="s">
        <v>117</v>
      </c>
    </row>
    <row r="148" spans="1:16" ht="71.25" customHeight="1" x14ac:dyDescent="0.25">
      <c r="A148" s="516"/>
      <c r="B148" s="519"/>
      <c r="C148" s="527" t="s">
        <v>76</v>
      </c>
      <c r="D148" s="528"/>
      <c r="E148" s="529"/>
      <c r="F148" s="67" t="s">
        <v>53</v>
      </c>
      <c r="G148" s="188">
        <v>7179.2</v>
      </c>
      <c r="H148" s="188">
        <v>7179.2</v>
      </c>
      <c r="I148" s="56">
        <v>100</v>
      </c>
      <c r="J148" s="69"/>
      <c r="K148" s="189" t="s">
        <v>83</v>
      </c>
      <c r="L148" s="190">
        <v>59.2</v>
      </c>
      <c r="M148" s="191">
        <v>54.3</v>
      </c>
      <c r="N148" s="192">
        <v>91.7</v>
      </c>
      <c r="O148" s="93"/>
      <c r="P148" s="112"/>
    </row>
    <row r="149" spans="1:16" ht="71.25" customHeight="1" x14ac:dyDescent="0.25">
      <c r="A149" s="516"/>
      <c r="B149" s="519"/>
      <c r="C149" s="530"/>
      <c r="D149" s="531"/>
      <c r="E149" s="532"/>
      <c r="F149" s="67" t="s">
        <v>52</v>
      </c>
      <c r="G149" s="188">
        <v>66769</v>
      </c>
      <c r="H149" s="188">
        <v>66769</v>
      </c>
      <c r="I149" s="56">
        <v>100</v>
      </c>
      <c r="J149" s="69">
        <v>0</v>
      </c>
      <c r="K149" s="189" t="s">
        <v>84</v>
      </c>
      <c r="L149" s="190">
        <v>100</v>
      </c>
      <c r="M149" s="191">
        <v>100</v>
      </c>
      <c r="N149" s="192">
        <v>100</v>
      </c>
      <c r="O149" s="93"/>
      <c r="P149" s="112"/>
    </row>
    <row r="150" spans="1:16" ht="71.25" customHeight="1" x14ac:dyDescent="0.25">
      <c r="A150" s="516"/>
      <c r="B150" s="519"/>
      <c r="C150" s="530"/>
      <c r="D150" s="531"/>
      <c r="E150" s="532"/>
      <c r="F150" s="67" t="s">
        <v>54</v>
      </c>
      <c r="G150" s="188">
        <v>11285.9</v>
      </c>
      <c r="H150" s="188">
        <v>11285.9</v>
      </c>
      <c r="I150" s="56">
        <v>100</v>
      </c>
      <c r="J150" s="69">
        <v>0</v>
      </c>
      <c r="K150" s="189" t="s">
        <v>85</v>
      </c>
      <c r="L150" s="190">
        <v>74.5</v>
      </c>
      <c r="M150" s="191">
        <v>55.39</v>
      </c>
      <c r="N150" s="192">
        <v>74.3</v>
      </c>
      <c r="O150" s="93"/>
      <c r="P150" s="112"/>
    </row>
    <row r="151" spans="1:16" ht="71.25" customHeight="1" x14ac:dyDescent="0.25">
      <c r="A151" s="516"/>
      <c r="B151" s="519"/>
      <c r="C151" s="530"/>
      <c r="D151" s="531"/>
      <c r="E151" s="532"/>
      <c r="F151" s="193" t="s">
        <v>55</v>
      </c>
      <c r="G151" s="188">
        <v>2250.4</v>
      </c>
      <c r="H151" s="188">
        <v>2250.4</v>
      </c>
      <c r="I151" s="56">
        <v>100</v>
      </c>
      <c r="J151" s="69">
        <v>0</v>
      </c>
      <c r="K151" s="189" t="s">
        <v>86</v>
      </c>
      <c r="L151" s="190">
        <v>1.9</v>
      </c>
      <c r="M151" s="191">
        <v>1.9</v>
      </c>
      <c r="N151" s="192">
        <v>100</v>
      </c>
      <c r="O151" s="93"/>
      <c r="P151" s="112"/>
    </row>
    <row r="152" spans="1:16" ht="71.25" customHeight="1" x14ac:dyDescent="0.25">
      <c r="A152" s="516"/>
      <c r="B152" s="519"/>
      <c r="C152" s="530"/>
      <c r="D152" s="531"/>
      <c r="E152" s="532"/>
      <c r="F152" s="171"/>
      <c r="G152" s="104"/>
      <c r="H152" s="104"/>
      <c r="I152" s="105"/>
      <c r="J152" s="172"/>
      <c r="K152" s="189" t="s">
        <v>87</v>
      </c>
      <c r="L152" s="190">
        <v>100</v>
      </c>
      <c r="M152" s="191">
        <v>100</v>
      </c>
      <c r="N152" s="192">
        <v>100</v>
      </c>
      <c r="O152" s="93"/>
      <c r="P152" s="112"/>
    </row>
    <row r="153" spans="1:16" ht="137.25" customHeight="1" x14ac:dyDescent="0.25">
      <c r="A153" s="516"/>
      <c r="B153" s="519"/>
      <c r="C153" s="530"/>
      <c r="D153" s="531"/>
      <c r="E153" s="532"/>
      <c r="F153" s="171"/>
      <c r="G153" s="104"/>
      <c r="H153" s="104"/>
      <c r="I153" s="105"/>
      <c r="J153" s="172"/>
      <c r="K153" s="189" t="s">
        <v>88</v>
      </c>
      <c r="L153" s="190">
        <v>82</v>
      </c>
      <c r="M153" s="191">
        <v>36.4</v>
      </c>
      <c r="N153" s="192">
        <v>44.4</v>
      </c>
      <c r="O153" s="93"/>
      <c r="P153" s="112"/>
    </row>
    <row r="154" spans="1:16" ht="71.25" customHeight="1" x14ac:dyDescent="0.25">
      <c r="A154" s="516"/>
      <c r="B154" s="519"/>
      <c r="C154" s="530"/>
      <c r="D154" s="531"/>
      <c r="E154" s="532"/>
      <c r="F154" s="171"/>
      <c r="G154" s="104"/>
      <c r="H154" s="104"/>
      <c r="I154" s="105"/>
      <c r="J154" s="172"/>
      <c r="K154" s="189" t="s">
        <v>89</v>
      </c>
      <c r="L154" s="190">
        <v>78</v>
      </c>
      <c r="M154" s="191">
        <v>89.51</v>
      </c>
      <c r="N154" s="192">
        <v>114.8</v>
      </c>
      <c r="O154" s="93"/>
      <c r="P154" s="112"/>
    </row>
    <row r="155" spans="1:16" ht="28.5" customHeight="1" x14ac:dyDescent="0.25">
      <c r="A155" s="516"/>
      <c r="B155" s="519"/>
      <c r="C155" s="530"/>
      <c r="D155" s="531"/>
      <c r="E155" s="532"/>
      <c r="F155" s="171"/>
      <c r="G155" s="104"/>
      <c r="H155" s="104"/>
      <c r="I155" s="105"/>
      <c r="J155" s="172"/>
      <c r="K155" s="194"/>
      <c r="L155" s="195"/>
      <c r="M155" s="196"/>
      <c r="N155" s="197">
        <f>SUM(N147:N154)</f>
        <v>730.49999999999989</v>
      </c>
      <c r="O155" s="93"/>
      <c r="P155" s="112"/>
    </row>
    <row r="156" spans="1:16" ht="36.75" customHeight="1" thickBot="1" x14ac:dyDescent="0.3">
      <c r="A156" s="517"/>
      <c r="B156" s="520"/>
      <c r="C156" s="533"/>
      <c r="D156" s="534"/>
      <c r="E156" s="535"/>
      <c r="F156" s="83"/>
      <c r="G156" s="83"/>
      <c r="H156" s="83"/>
      <c r="I156" s="83"/>
      <c r="J156" s="83"/>
      <c r="K156" s="602" t="s">
        <v>50</v>
      </c>
      <c r="L156" s="603"/>
      <c r="M156" s="604"/>
      <c r="N156" s="349">
        <f>N155/8</f>
        <v>91.312499999999986</v>
      </c>
      <c r="O156" s="115"/>
      <c r="P156" s="116"/>
    </row>
    <row r="157" spans="1:16" ht="90" customHeight="1" thickBot="1" x14ac:dyDescent="0.3">
      <c r="A157" s="303">
        <v>10</v>
      </c>
      <c r="B157" s="518" t="s">
        <v>209</v>
      </c>
      <c r="C157" s="158">
        <v>31</v>
      </c>
      <c r="D157" s="158">
        <v>25</v>
      </c>
      <c r="E157" s="61">
        <v>80.645161290000004</v>
      </c>
      <c r="F157" s="62" t="s">
        <v>6</v>
      </c>
      <c r="G157" s="51">
        <v>75.2</v>
      </c>
      <c r="H157" s="51">
        <v>36.5</v>
      </c>
      <c r="I157" s="343">
        <f>H157/G157*100</f>
        <v>48.537234042553187</v>
      </c>
      <c r="J157" s="65">
        <f>E157/I157*100</f>
        <v>166.15112682213703</v>
      </c>
      <c r="K157" s="198" t="s">
        <v>78</v>
      </c>
      <c r="L157" s="199">
        <v>83.5</v>
      </c>
      <c r="M157" s="198">
        <v>88</v>
      </c>
      <c r="N157" s="200">
        <v>108</v>
      </c>
      <c r="O157" s="305">
        <f>N163*J157/100</f>
        <v>181.1878037995404</v>
      </c>
      <c r="P157" s="313" t="s">
        <v>206</v>
      </c>
    </row>
    <row r="158" spans="1:16" ht="71.25" customHeight="1" x14ac:dyDescent="0.25">
      <c r="A158" s="304"/>
      <c r="B158" s="519"/>
      <c r="C158" s="527" t="s">
        <v>210</v>
      </c>
      <c r="D158" s="528"/>
      <c r="E158" s="529"/>
      <c r="F158" s="67" t="s">
        <v>53</v>
      </c>
      <c r="G158" s="51"/>
      <c r="H158" s="51"/>
      <c r="I158" s="51"/>
      <c r="J158" s="128"/>
      <c r="K158" s="202" t="s">
        <v>79</v>
      </c>
      <c r="L158" s="154">
        <v>47.5</v>
      </c>
      <c r="M158" s="202">
        <v>52.3</v>
      </c>
      <c r="N158" s="200">
        <v>110.1</v>
      </c>
      <c r="O158" s="93"/>
      <c r="P158" s="314"/>
    </row>
    <row r="159" spans="1:16" ht="69" customHeight="1" x14ac:dyDescent="0.25">
      <c r="A159" s="304"/>
      <c r="B159" s="519"/>
      <c r="C159" s="530"/>
      <c r="D159" s="531"/>
      <c r="E159" s="532"/>
      <c r="F159" s="67" t="s">
        <v>52</v>
      </c>
      <c r="G159" s="51"/>
      <c r="H159" s="51"/>
      <c r="I159" s="51"/>
      <c r="J159" s="344"/>
      <c r="K159" s="202"/>
      <c r="L159" s="154"/>
      <c r="M159" s="202"/>
      <c r="N159" s="203"/>
      <c r="O159" s="93"/>
      <c r="P159" s="314"/>
    </row>
    <row r="160" spans="1:16" ht="59.25" customHeight="1" x14ac:dyDescent="0.25">
      <c r="A160" s="304"/>
      <c r="B160" s="519"/>
      <c r="C160" s="307"/>
      <c r="D160" s="308"/>
      <c r="E160" s="309"/>
      <c r="F160" s="67" t="s">
        <v>54</v>
      </c>
      <c r="G160" s="51">
        <v>75.2</v>
      </c>
      <c r="H160" s="51">
        <v>36.5</v>
      </c>
      <c r="I160" s="343">
        <v>100</v>
      </c>
      <c r="J160" s="125">
        <v>80.599999999999994</v>
      </c>
      <c r="K160" s="202"/>
      <c r="L160" s="154"/>
      <c r="M160" s="202"/>
      <c r="N160" s="203"/>
      <c r="O160" s="93"/>
      <c r="P160" s="314"/>
    </row>
    <row r="161" spans="1:16" ht="69" customHeight="1" x14ac:dyDescent="0.25">
      <c r="A161" s="304"/>
      <c r="B161" s="519"/>
      <c r="C161" s="307"/>
      <c r="D161" s="308"/>
      <c r="E161" s="309"/>
      <c r="F161" s="73" t="s">
        <v>55</v>
      </c>
      <c r="G161" s="128"/>
      <c r="H161" s="128"/>
      <c r="I161" s="128"/>
      <c r="J161" s="128"/>
      <c r="K161" s="204"/>
      <c r="L161" s="205"/>
      <c r="M161" s="204"/>
      <c r="N161" s="206"/>
      <c r="O161" s="93"/>
      <c r="P161" s="314"/>
    </row>
    <row r="162" spans="1:16" ht="34.5" customHeight="1" x14ac:dyDescent="0.25">
      <c r="A162" s="304"/>
      <c r="B162" s="519"/>
      <c r="C162" s="307"/>
      <c r="D162" s="308"/>
      <c r="E162" s="309"/>
      <c r="F162" s="77"/>
      <c r="G162" s="77"/>
      <c r="H162" s="77"/>
      <c r="I162" s="77"/>
      <c r="J162" s="77"/>
      <c r="K162" s="202"/>
      <c r="L162" s="202"/>
      <c r="M162" s="202"/>
      <c r="N162" s="52">
        <f>SUM(N157:N161)</f>
        <v>218.1</v>
      </c>
      <c r="O162" s="93"/>
      <c r="P162" s="314"/>
    </row>
    <row r="163" spans="1:16" ht="48" customHeight="1" thickBot="1" x14ac:dyDescent="0.3">
      <c r="A163" s="306"/>
      <c r="B163" s="520"/>
      <c r="C163" s="310"/>
      <c r="D163" s="311"/>
      <c r="E163" s="312"/>
      <c r="F163" s="83"/>
      <c r="G163" s="83"/>
      <c r="H163" s="83"/>
      <c r="I163" s="83"/>
      <c r="J163" s="83"/>
      <c r="K163" s="524" t="s">
        <v>50</v>
      </c>
      <c r="L163" s="525"/>
      <c r="M163" s="526"/>
      <c r="N163" s="368">
        <f>N162/2</f>
        <v>109.05</v>
      </c>
      <c r="O163" s="115"/>
      <c r="P163" s="315"/>
    </row>
    <row r="164" spans="1:16" ht="123" customHeight="1" x14ac:dyDescent="0.25">
      <c r="A164" s="515">
        <v>11</v>
      </c>
      <c r="B164" s="518" t="s">
        <v>278</v>
      </c>
      <c r="C164" s="53">
        <v>7</v>
      </c>
      <c r="D164" s="53">
        <v>5</v>
      </c>
      <c r="E164" s="61">
        <f>D164/C164*100</f>
        <v>71.428571428571431</v>
      </c>
      <c r="F164" s="62" t="s">
        <v>6</v>
      </c>
      <c r="G164" s="64">
        <v>20898.7</v>
      </c>
      <c r="H164" s="64">
        <v>21596.1</v>
      </c>
      <c r="I164" s="64">
        <f>H164/G164*100</f>
        <v>103.33704967294615</v>
      </c>
      <c r="J164" s="207">
        <f>E164/I164*100</f>
        <v>69.121938021878307</v>
      </c>
      <c r="K164" s="377" t="s">
        <v>279</v>
      </c>
      <c r="L164" s="54">
        <v>0</v>
      </c>
      <c r="M164" s="150">
        <v>0</v>
      </c>
      <c r="N164" s="132">
        <v>0</v>
      </c>
      <c r="O164" s="543">
        <f>N171*J164/100</f>
        <v>67.657186190360122</v>
      </c>
      <c r="P164" s="546" t="s">
        <v>216</v>
      </c>
    </row>
    <row r="165" spans="1:16" ht="122.25" customHeight="1" x14ac:dyDescent="0.25">
      <c r="A165" s="516"/>
      <c r="B165" s="519"/>
      <c r="C165" s="371"/>
      <c r="D165" s="372"/>
      <c r="E165" s="373"/>
      <c r="F165" s="374"/>
      <c r="G165" s="130"/>
      <c r="H165" s="130"/>
      <c r="I165" s="130"/>
      <c r="J165" s="375"/>
      <c r="K165" s="376" t="s">
        <v>280</v>
      </c>
      <c r="L165" s="317">
        <v>0</v>
      </c>
      <c r="M165" s="318">
        <v>0</v>
      </c>
      <c r="N165" s="169">
        <v>0</v>
      </c>
      <c r="O165" s="544"/>
      <c r="P165" s="547"/>
    </row>
    <row r="166" spans="1:16" ht="193.5" customHeight="1" x14ac:dyDescent="0.25">
      <c r="A166" s="516"/>
      <c r="B166" s="519"/>
      <c r="C166" s="527" t="s">
        <v>277</v>
      </c>
      <c r="D166" s="528"/>
      <c r="E166" s="529"/>
      <c r="F166" s="67" t="s">
        <v>53</v>
      </c>
      <c r="G166" s="50"/>
      <c r="H166" s="50"/>
      <c r="I166" s="56"/>
      <c r="J166" s="125"/>
      <c r="K166" s="210" t="s">
        <v>281</v>
      </c>
      <c r="L166" s="52">
        <v>2.9</v>
      </c>
      <c r="M166" s="91">
        <v>1.9</v>
      </c>
      <c r="N166" s="92">
        <v>67</v>
      </c>
      <c r="O166" s="544"/>
      <c r="P166" s="547"/>
    </row>
    <row r="167" spans="1:16" ht="189.75" customHeight="1" x14ac:dyDescent="0.25">
      <c r="A167" s="516"/>
      <c r="B167" s="519"/>
      <c r="C167" s="530"/>
      <c r="D167" s="531"/>
      <c r="E167" s="532"/>
      <c r="F167" s="67" t="s">
        <v>52</v>
      </c>
      <c r="G167" s="50">
        <v>15055.9</v>
      </c>
      <c r="H167" s="50">
        <v>15055.9</v>
      </c>
      <c r="I167" s="56">
        <v>100</v>
      </c>
      <c r="J167" s="125"/>
      <c r="K167" s="209" t="s">
        <v>282</v>
      </c>
      <c r="L167" s="52">
        <v>73</v>
      </c>
      <c r="M167" s="91">
        <v>75.3</v>
      </c>
      <c r="N167" s="92">
        <f t="shared" ref="N167:N168" si="9">M167/L167*100</f>
        <v>103.15068493150686</v>
      </c>
      <c r="O167" s="544"/>
      <c r="P167" s="547"/>
    </row>
    <row r="168" spans="1:16" ht="150.75" customHeight="1" x14ac:dyDescent="0.25">
      <c r="A168" s="516"/>
      <c r="B168" s="519"/>
      <c r="C168" s="530"/>
      <c r="D168" s="531"/>
      <c r="E168" s="532"/>
      <c r="F168" s="67" t="s">
        <v>54</v>
      </c>
      <c r="G168" s="50">
        <v>5842.8</v>
      </c>
      <c r="H168" s="50">
        <v>6540.2</v>
      </c>
      <c r="I168" s="56">
        <f>H168/G168*100</f>
        <v>111.93605805435749</v>
      </c>
      <c r="J168" s="69"/>
      <c r="K168" s="209" t="s">
        <v>215</v>
      </c>
      <c r="L168" s="52">
        <v>31.5</v>
      </c>
      <c r="M168" s="91">
        <v>38.9</v>
      </c>
      <c r="N168" s="92">
        <f t="shared" si="9"/>
        <v>123.49206349206349</v>
      </c>
      <c r="O168" s="544"/>
      <c r="P168" s="547"/>
    </row>
    <row r="169" spans="1:16" ht="71.25" customHeight="1" x14ac:dyDescent="0.25">
      <c r="A169" s="516"/>
      <c r="B169" s="519"/>
      <c r="C169" s="530"/>
      <c r="D169" s="531"/>
      <c r="E169" s="532"/>
      <c r="F169" s="73" t="s">
        <v>55</v>
      </c>
      <c r="G169" s="50"/>
      <c r="H169" s="50"/>
      <c r="I169" s="56"/>
      <c r="J169" s="69"/>
      <c r="K169" s="211"/>
      <c r="L169" s="124"/>
      <c r="M169" s="123"/>
      <c r="N169" s="212"/>
      <c r="O169" s="544"/>
      <c r="P169" s="547"/>
    </row>
    <row r="170" spans="1:16" ht="43.5" customHeight="1" x14ac:dyDescent="0.25">
      <c r="A170" s="516"/>
      <c r="B170" s="519"/>
      <c r="C170" s="530"/>
      <c r="D170" s="531"/>
      <c r="E170" s="532"/>
      <c r="F170" s="76"/>
      <c r="G170" s="77"/>
      <c r="H170" s="77"/>
      <c r="I170" s="77"/>
      <c r="J170" s="149"/>
      <c r="K170" s="213"/>
      <c r="L170" s="128"/>
      <c r="M170" s="128"/>
      <c r="N170" s="92">
        <f>SUM(N164:N169)</f>
        <v>293.64274842357037</v>
      </c>
      <c r="O170" s="544"/>
      <c r="P170" s="547"/>
    </row>
    <row r="171" spans="1:16" ht="42.75" customHeight="1" thickBot="1" x14ac:dyDescent="0.3">
      <c r="A171" s="517"/>
      <c r="B171" s="520"/>
      <c r="C171" s="533"/>
      <c r="D171" s="534"/>
      <c r="E171" s="535"/>
      <c r="F171" s="82"/>
      <c r="G171" s="83"/>
      <c r="H171" s="83"/>
      <c r="I171" s="83"/>
      <c r="J171" s="84"/>
      <c r="K171" s="521" t="s">
        <v>50</v>
      </c>
      <c r="L171" s="522"/>
      <c r="M171" s="523"/>
      <c r="N171" s="55">
        <f>N170/3</f>
        <v>97.880916141190127</v>
      </c>
      <c r="O171" s="545"/>
      <c r="P171" s="548"/>
    </row>
    <row r="172" spans="1:16" ht="72.75" customHeight="1" thickBot="1" x14ac:dyDescent="0.3">
      <c r="A172" s="578">
        <v>12</v>
      </c>
      <c r="B172" s="537" t="s">
        <v>147</v>
      </c>
      <c r="C172" s="158">
        <v>59</v>
      </c>
      <c r="D172" s="158">
        <v>51</v>
      </c>
      <c r="E172" s="380">
        <f>D172/C172*100</f>
        <v>86.440677966101703</v>
      </c>
      <c r="F172" s="62" t="s">
        <v>6</v>
      </c>
      <c r="G172" s="128">
        <v>10</v>
      </c>
      <c r="H172" s="128"/>
      <c r="I172" s="128"/>
      <c r="J172" s="214"/>
      <c r="K172" s="238" t="s">
        <v>283</v>
      </c>
      <c r="L172" s="215">
        <v>3</v>
      </c>
      <c r="M172" s="215">
        <v>22</v>
      </c>
      <c r="N172" s="216">
        <f>M172/L172*100</f>
        <v>733.33333333333326</v>
      </c>
      <c r="O172" s="89">
        <f>N178*J172/100</f>
        <v>0</v>
      </c>
      <c r="P172" s="546" t="s">
        <v>330</v>
      </c>
    </row>
    <row r="173" spans="1:16" ht="82.5" customHeight="1" x14ac:dyDescent="0.25">
      <c r="A173" s="579"/>
      <c r="B173" s="538"/>
      <c r="C173" s="527" t="s">
        <v>329</v>
      </c>
      <c r="D173" s="528"/>
      <c r="E173" s="529"/>
      <c r="F173" s="67" t="s">
        <v>53</v>
      </c>
      <c r="G173" s="128"/>
      <c r="H173" s="128"/>
      <c r="I173" s="128"/>
      <c r="J173" s="128"/>
      <c r="K173" s="217" t="s">
        <v>213</v>
      </c>
      <c r="L173" s="218">
        <v>20</v>
      </c>
      <c r="M173" s="218">
        <v>15</v>
      </c>
      <c r="N173" s="216">
        <f>M173/L173*100</f>
        <v>75</v>
      </c>
      <c r="O173" s="93"/>
      <c r="P173" s="547"/>
    </row>
    <row r="174" spans="1:16" ht="61.5" customHeight="1" thickBot="1" x14ac:dyDescent="0.3">
      <c r="A174" s="579"/>
      <c r="B174" s="538"/>
      <c r="C174" s="530"/>
      <c r="D174" s="531"/>
      <c r="E174" s="532"/>
      <c r="F174" s="67" t="s">
        <v>52</v>
      </c>
      <c r="G174" s="128"/>
      <c r="H174" s="128"/>
      <c r="I174" s="128"/>
      <c r="J174" s="128"/>
      <c r="K174" s="202"/>
      <c r="L174" s="218"/>
      <c r="M174" s="218"/>
      <c r="N174" s="124"/>
      <c r="O174" s="93"/>
      <c r="P174" s="547"/>
    </row>
    <row r="175" spans="1:16" ht="54" customHeight="1" x14ac:dyDescent="0.25">
      <c r="A175" s="579"/>
      <c r="B175" s="538"/>
      <c r="C175" s="530"/>
      <c r="D175" s="531"/>
      <c r="E175" s="532"/>
      <c r="F175" s="67" t="s">
        <v>54</v>
      </c>
      <c r="G175" s="128">
        <v>10</v>
      </c>
      <c r="H175" s="128"/>
      <c r="I175" s="128"/>
      <c r="J175" s="214"/>
      <c r="K175" s="202"/>
      <c r="L175" s="218"/>
      <c r="M175" s="218"/>
      <c r="N175" s="124"/>
      <c r="O175" s="93"/>
      <c r="P175" s="547"/>
    </row>
    <row r="176" spans="1:16" ht="65.25" customHeight="1" x14ac:dyDescent="0.25">
      <c r="A176" s="579"/>
      <c r="B176" s="538"/>
      <c r="C176" s="530"/>
      <c r="D176" s="531"/>
      <c r="E176" s="532"/>
      <c r="F176" s="73" t="s">
        <v>55</v>
      </c>
      <c r="G176" s="128"/>
      <c r="H176" s="128"/>
      <c r="I176" s="128"/>
      <c r="J176" s="128"/>
      <c r="K176" s="202"/>
      <c r="L176" s="218"/>
      <c r="M176" s="218"/>
      <c r="N176" s="124"/>
      <c r="O176" s="93"/>
      <c r="P176" s="547"/>
    </row>
    <row r="177" spans="1:16" ht="40.5" customHeight="1" x14ac:dyDescent="0.25">
      <c r="A177" s="579"/>
      <c r="B177" s="538"/>
      <c r="C177" s="530"/>
      <c r="D177" s="531"/>
      <c r="E177" s="532"/>
      <c r="F177" s="77"/>
      <c r="G177" s="77"/>
      <c r="H177" s="77"/>
      <c r="I177" s="77"/>
      <c r="J177" s="77"/>
      <c r="K177" s="202"/>
      <c r="L177" s="218"/>
      <c r="M177" s="218"/>
      <c r="N177" s="219">
        <f>SUM(N172:N176)</f>
        <v>808.33333333333326</v>
      </c>
      <c r="O177" s="93"/>
      <c r="P177" s="547"/>
    </row>
    <row r="178" spans="1:16" ht="38.25" customHeight="1" thickBot="1" x14ac:dyDescent="0.3">
      <c r="A178" s="580"/>
      <c r="B178" s="539"/>
      <c r="C178" s="533"/>
      <c r="D178" s="534"/>
      <c r="E178" s="535"/>
      <c r="F178" s="83"/>
      <c r="G178" s="83"/>
      <c r="H178" s="83"/>
      <c r="I178" s="83"/>
      <c r="J178" s="83"/>
      <c r="K178" s="521" t="s">
        <v>50</v>
      </c>
      <c r="L178" s="522"/>
      <c r="M178" s="523"/>
      <c r="N178" s="220">
        <f>N177/2</f>
        <v>404.16666666666663</v>
      </c>
      <c r="O178" s="115"/>
      <c r="P178" s="548"/>
    </row>
    <row r="179" spans="1:16" ht="219.75" customHeight="1" x14ac:dyDescent="0.25">
      <c r="A179" s="515">
        <v>13</v>
      </c>
      <c r="B179" s="518" t="s">
        <v>336</v>
      </c>
      <c r="C179" s="158">
        <v>31</v>
      </c>
      <c r="D179" s="158">
        <v>31</v>
      </c>
      <c r="E179" s="53">
        <f>D179/C179*100</f>
        <v>100</v>
      </c>
      <c r="F179" s="62" t="s">
        <v>6</v>
      </c>
      <c r="G179" s="221"/>
      <c r="H179" s="221"/>
      <c r="I179" s="64"/>
      <c r="J179" s="118"/>
      <c r="K179" s="222" t="s">
        <v>81</v>
      </c>
      <c r="L179" s="198">
        <v>2</v>
      </c>
      <c r="M179" s="198">
        <v>0</v>
      </c>
      <c r="N179" s="54">
        <v>0</v>
      </c>
      <c r="O179" s="201">
        <v>0</v>
      </c>
      <c r="P179" s="133" t="s">
        <v>71</v>
      </c>
    </row>
    <row r="180" spans="1:16" ht="65.25" customHeight="1" x14ac:dyDescent="0.25">
      <c r="A180" s="516"/>
      <c r="B180" s="519"/>
      <c r="C180" s="527" t="s">
        <v>77</v>
      </c>
      <c r="D180" s="528"/>
      <c r="E180" s="529"/>
      <c r="F180" s="67" t="s">
        <v>53</v>
      </c>
      <c r="G180" s="128"/>
      <c r="H180" s="128"/>
      <c r="I180" s="128"/>
      <c r="J180" s="128"/>
      <c r="K180" s="202"/>
      <c r="L180" s="202"/>
      <c r="M180" s="202"/>
      <c r="N180" s="223"/>
      <c r="O180" s="93"/>
      <c r="P180" s="112"/>
    </row>
    <row r="181" spans="1:16" ht="71.25" customHeight="1" x14ac:dyDescent="0.25">
      <c r="A181" s="516"/>
      <c r="B181" s="519"/>
      <c r="C181" s="530"/>
      <c r="D181" s="531"/>
      <c r="E181" s="532"/>
      <c r="F181" s="67" t="s">
        <v>52</v>
      </c>
      <c r="G181" s="128"/>
      <c r="H181" s="128"/>
      <c r="I181" s="128"/>
      <c r="J181" s="128"/>
      <c r="K181" s="202"/>
      <c r="L181" s="202"/>
      <c r="M181" s="202"/>
      <c r="N181" s="223"/>
      <c r="O181" s="93"/>
      <c r="P181" s="112"/>
    </row>
    <row r="182" spans="1:16" ht="71.25" customHeight="1" x14ac:dyDescent="0.25">
      <c r="A182" s="516"/>
      <c r="B182" s="519"/>
      <c r="C182" s="530"/>
      <c r="D182" s="531"/>
      <c r="E182" s="532"/>
      <c r="F182" s="67" t="s">
        <v>54</v>
      </c>
      <c r="G182" s="128"/>
      <c r="H182" s="128"/>
      <c r="I182" s="128"/>
      <c r="J182" s="128"/>
      <c r="K182" s="202"/>
      <c r="L182" s="202"/>
      <c r="M182" s="202"/>
      <c r="N182" s="223"/>
      <c r="O182" s="93"/>
      <c r="P182" s="112"/>
    </row>
    <row r="183" spans="1:16" ht="71.25" customHeight="1" x14ac:dyDescent="0.25">
      <c r="A183" s="516"/>
      <c r="B183" s="519"/>
      <c r="C183" s="530"/>
      <c r="D183" s="531"/>
      <c r="E183" s="532"/>
      <c r="F183" s="73" t="s">
        <v>55</v>
      </c>
      <c r="G183" s="128"/>
      <c r="H183" s="128"/>
      <c r="I183" s="128"/>
      <c r="J183" s="128"/>
      <c r="K183" s="202"/>
      <c r="L183" s="202"/>
      <c r="M183" s="202"/>
      <c r="N183" s="223"/>
      <c r="O183" s="93"/>
      <c r="P183" s="112"/>
    </row>
    <row r="184" spans="1:16" ht="30" customHeight="1" x14ac:dyDescent="0.25">
      <c r="A184" s="516"/>
      <c r="B184" s="519"/>
      <c r="C184" s="530"/>
      <c r="D184" s="531"/>
      <c r="E184" s="532"/>
      <c r="F184" s="77"/>
      <c r="G184" s="77"/>
      <c r="H184" s="77"/>
      <c r="I184" s="77"/>
      <c r="J184" s="77"/>
      <c r="K184" s="202"/>
      <c r="L184" s="202"/>
      <c r="M184" s="202"/>
      <c r="N184" s="223"/>
      <c r="O184" s="93"/>
      <c r="P184" s="112"/>
    </row>
    <row r="185" spans="1:16" ht="37.5" customHeight="1" thickBot="1" x14ac:dyDescent="0.3">
      <c r="A185" s="517"/>
      <c r="B185" s="520"/>
      <c r="C185" s="533"/>
      <c r="D185" s="534"/>
      <c r="E185" s="535"/>
      <c r="F185" s="83"/>
      <c r="G185" s="83"/>
      <c r="H185" s="83"/>
      <c r="I185" s="83"/>
      <c r="J185" s="83"/>
      <c r="K185" s="524" t="s">
        <v>50</v>
      </c>
      <c r="L185" s="525"/>
      <c r="M185" s="526"/>
      <c r="N185" s="224">
        <v>0</v>
      </c>
      <c r="O185" s="115"/>
      <c r="P185" s="116"/>
    </row>
    <row r="186" spans="1:16" ht="71.25" customHeight="1" x14ac:dyDescent="0.25">
      <c r="A186" s="515">
        <v>14</v>
      </c>
      <c r="B186" s="518" t="s">
        <v>286</v>
      </c>
      <c r="C186" s="225">
        <v>3</v>
      </c>
      <c r="D186" s="225">
        <v>3</v>
      </c>
      <c r="E186" s="61">
        <f>D186/C186*100</f>
        <v>100</v>
      </c>
      <c r="F186" s="62" t="s">
        <v>6</v>
      </c>
      <c r="G186" s="64">
        <v>33841</v>
      </c>
      <c r="H186" s="64">
        <v>31302.1</v>
      </c>
      <c r="I186" s="64">
        <f>H186/G186*100</f>
        <v>92.497562128778696</v>
      </c>
      <c r="J186" s="65">
        <f>E186/I186*100</f>
        <v>108.11095741180306</v>
      </c>
      <c r="K186" s="119" t="s">
        <v>140</v>
      </c>
      <c r="L186" s="54">
        <v>2300</v>
      </c>
      <c r="M186" s="150">
        <v>1618</v>
      </c>
      <c r="N186" s="132">
        <f>M186/L186*100</f>
        <v>70.347826086956516</v>
      </c>
      <c r="O186" s="543">
        <f>N193*J186/100</f>
        <v>111.55805846675999</v>
      </c>
      <c r="P186" s="546" t="s">
        <v>285</v>
      </c>
    </row>
    <row r="187" spans="1:16" ht="71.25" customHeight="1" thickBot="1" x14ac:dyDescent="0.3">
      <c r="A187" s="516"/>
      <c r="B187" s="519"/>
      <c r="C187" s="481" t="s">
        <v>284</v>
      </c>
      <c r="D187" s="482"/>
      <c r="E187" s="483"/>
      <c r="F187" s="67" t="s">
        <v>53</v>
      </c>
      <c r="G187" s="50"/>
      <c r="H187" s="50"/>
      <c r="I187" s="56"/>
      <c r="J187" s="69"/>
      <c r="K187" s="90" t="s">
        <v>141</v>
      </c>
      <c r="L187" s="52">
        <v>1800</v>
      </c>
      <c r="M187" s="91">
        <v>1277</v>
      </c>
      <c r="N187" s="92">
        <f t="shared" ref="N187:N191" si="10">M187/L187*100</f>
        <v>70.944444444444443</v>
      </c>
      <c r="O187" s="544"/>
      <c r="P187" s="547"/>
    </row>
    <row r="188" spans="1:16" ht="71.25" customHeight="1" thickBot="1" x14ac:dyDescent="0.3">
      <c r="A188" s="516"/>
      <c r="B188" s="519"/>
      <c r="C188" s="484"/>
      <c r="D188" s="485"/>
      <c r="E188" s="486"/>
      <c r="F188" s="67" t="s">
        <v>52</v>
      </c>
      <c r="G188" s="50">
        <v>2726.8</v>
      </c>
      <c r="H188" s="50">
        <v>2894.4</v>
      </c>
      <c r="I188" s="64">
        <f t="shared" ref="I188:I189" si="11">H188/G188*100</f>
        <v>106.14639870910958</v>
      </c>
      <c r="J188" s="69"/>
      <c r="K188" s="90" t="s">
        <v>142</v>
      </c>
      <c r="L188" s="52">
        <v>2300</v>
      </c>
      <c r="M188" s="91">
        <v>1618</v>
      </c>
      <c r="N188" s="92">
        <f t="shared" si="10"/>
        <v>70.347826086956516</v>
      </c>
      <c r="O188" s="544"/>
      <c r="P188" s="547"/>
    </row>
    <row r="189" spans="1:16" ht="71.25" customHeight="1" thickBot="1" x14ac:dyDescent="0.3">
      <c r="A189" s="516"/>
      <c r="B189" s="519"/>
      <c r="C189" s="484"/>
      <c r="D189" s="485"/>
      <c r="E189" s="486"/>
      <c r="F189" s="67" t="s">
        <v>54</v>
      </c>
      <c r="G189" s="50">
        <v>49.8</v>
      </c>
      <c r="H189" s="50">
        <v>21.3</v>
      </c>
      <c r="I189" s="64">
        <f t="shared" si="11"/>
        <v>42.7710843373494</v>
      </c>
      <c r="J189" s="69"/>
      <c r="K189" s="90" t="s">
        <v>143</v>
      </c>
      <c r="L189" s="52">
        <v>34.4</v>
      </c>
      <c r="M189" s="91">
        <v>35.880000000000003</v>
      </c>
      <c r="N189" s="92">
        <f t="shared" si="10"/>
        <v>104.30232558139537</v>
      </c>
      <c r="O189" s="544"/>
      <c r="P189" s="547"/>
    </row>
    <row r="190" spans="1:16" ht="71.25" customHeight="1" x14ac:dyDescent="0.25">
      <c r="A190" s="516"/>
      <c r="B190" s="519"/>
      <c r="C190" s="484"/>
      <c r="D190" s="485"/>
      <c r="E190" s="486"/>
      <c r="F190" s="73" t="s">
        <v>55</v>
      </c>
      <c r="G190" s="50">
        <v>31064.400000000001</v>
      </c>
      <c r="H190" s="50">
        <v>28386.400000000001</v>
      </c>
      <c r="I190" s="64">
        <f>H190/G190*100</f>
        <v>91.379199340724426</v>
      </c>
      <c r="J190" s="69"/>
      <c r="K190" s="90" t="s">
        <v>144</v>
      </c>
      <c r="L190" s="52">
        <v>2.16</v>
      </c>
      <c r="M190" s="91">
        <v>2.16</v>
      </c>
      <c r="N190" s="92">
        <f t="shared" si="10"/>
        <v>100</v>
      </c>
      <c r="O190" s="544"/>
      <c r="P190" s="547"/>
    </row>
    <row r="191" spans="1:16" ht="150" customHeight="1" x14ac:dyDescent="0.25">
      <c r="A191" s="516"/>
      <c r="B191" s="519"/>
      <c r="C191" s="484"/>
      <c r="D191" s="485"/>
      <c r="E191" s="486"/>
      <c r="F191" s="74"/>
      <c r="G191" s="75"/>
      <c r="H191" s="75"/>
      <c r="I191" s="75"/>
      <c r="J191" s="127"/>
      <c r="K191" s="90" t="s">
        <v>145</v>
      </c>
      <c r="L191" s="154">
        <v>1</v>
      </c>
      <c r="M191" s="154">
        <v>1</v>
      </c>
      <c r="N191" s="92">
        <f t="shared" si="10"/>
        <v>100</v>
      </c>
      <c r="O191" s="544"/>
      <c r="P191" s="547"/>
    </row>
    <row r="192" spans="1:16" ht="28.5" customHeight="1" x14ac:dyDescent="0.25">
      <c r="A192" s="516"/>
      <c r="B192" s="519"/>
      <c r="C192" s="484"/>
      <c r="D192" s="485"/>
      <c r="E192" s="486"/>
      <c r="F192" s="76"/>
      <c r="G192" s="77"/>
      <c r="H192" s="77"/>
      <c r="I192" s="77"/>
      <c r="J192" s="149"/>
      <c r="K192" s="213"/>
      <c r="L192" s="154"/>
      <c r="M192" s="154"/>
      <c r="N192" s="92">
        <f>SUM(N186:N191)</f>
        <v>515.94242219975285</v>
      </c>
      <c r="O192" s="544"/>
      <c r="P192" s="547"/>
    </row>
    <row r="193" spans="1:16" ht="63" customHeight="1" thickBot="1" x14ac:dyDescent="0.3">
      <c r="A193" s="517"/>
      <c r="B193" s="520"/>
      <c r="C193" s="487"/>
      <c r="D193" s="488"/>
      <c r="E193" s="489"/>
      <c r="F193" s="82"/>
      <c r="G193" s="83"/>
      <c r="H193" s="83"/>
      <c r="I193" s="83"/>
      <c r="J193" s="84"/>
      <c r="K193" s="521" t="s">
        <v>50</v>
      </c>
      <c r="L193" s="522"/>
      <c r="M193" s="523"/>
      <c r="N193" s="55">
        <f>N192/5</f>
        <v>103.18848443995057</v>
      </c>
      <c r="O193" s="545"/>
      <c r="P193" s="548"/>
    </row>
    <row r="194" spans="1:16" ht="120" customHeight="1" x14ac:dyDescent="0.25">
      <c r="A194" s="515">
        <v>15</v>
      </c>
      <c r="B194" s="540" t="s">
        <v>126</v>
      </c>
      <c r="C194" s="53">
        <v>1</v>
      </c>
      <c r="D194" s="53">
        <v>0</v>
      </c>
      <c r="E194" s="61">
        <f>D194/C194*100</f>
        <v>0</v>
      </c>
      <c r="F194" s="62" t="s">
        <v>6</v>
      </c>
      <c r="G194" s="56">
        <v>500</v>
      </c>
      <c r="H194" s="56">
        <v>0</v>
      </c>
      <c r="I194" s="64">
        <f>H194/G194*100</f>
        <v>0</v>
      </c>
      <c r="J194" s="65">
        <v>0</v>
      </c>
      <c r="K194" s="119" t="s">
        <v>118</v>
      </c>
      <c r="L194" s="54">
        <v>100</v>
      </c>
      <c r="M194" s="150">
        <v>100</v>
      </c>
      <c r="N194" s="208">
        <f>M194/L194*100</f>
        <v>100</v>
      </c>
      <c r="O194" s="543">
        <f>N203*J194/100</f>
        <v>0</v>
      </c>
      <c r="P194" s="546" t="s">
        <v>71</v>
      </c>
    </row>
    <row r="195" spans="1:16" ht="135" customHeight="1" x14ac:dyDescent="0.25">
      <c r="A195" s="516"/>
      <c r="B195" s="541"/>
      <c r="C195" s="481" t="s">
        <v>287</v>
      </c>
      <c r="D195" s="482"/>
      <c r="E195" s="483"/>
      <c r="F195" s="67" t="s">
        <v>53</v>
      </c>
      <c r="G195" s="50"/>
      <c r="H195" s="50"/>
      <c r="I195" s="56"/>
      <c r="J195" s="69"/>
      <c r="K195" s="90" t="s">
        <v>119</v>
      </c>
      <c r="L195" s="52">
        <v>100</v>
      </c>
      <c r="M195" s="91">
        <v>100</v>
      </c>
      <c r="N195" s="139">
        <f t="shared" ref="N195:N201" si="12">M195/L195*100</f>
        <v>100</v>
      </c>
      <c r="O195" s="544"/>
      <c r="P195" s="547"/>
    </row>
    <row r="196" spans="1:16" ht="150.75" customHeight="1" x14ac:dyDescent="0.25">
      <c r="A196" s="516"/>
      <c r="B196" s="541"/>
      <c r="C196" s="484"/>
      <c r="D196" s="485"/>
      <c r="E196" s="486"/>
      <c r="F196" s="67" t="s">
        <v>52</v>
      </c>
      <c r="G196" s="50"/>
      <c r="H196" s="50"/>
      <c r="I196" s="56"/>
      <c r="J196" s="69"/>
      <c r="K196" s="90" t="s">
        <v>120</v>
      </c>
      <c r="L196" s="52">
        <v>100</v>
      </c>
      <c r="M196" s="91">
        <v>100</v>
      </c>
      <c r="N196" s="139">
        <f t="shared" si="12"/>
        <v>100</v>
      </c>
      <c r="O196" s="544"/>
      <c r="P196" s="547"/>
    </row>
    <row r="197" spans="1:16" ht="153" customHeight="1" x14ac:dyDescent="0.25">
      <c r="A197" s="516"/>
      <c r="B197" s="541"/>
      <c r="C197" s="484"/>
      <c r="D197" s="485"/>
      <c r="E197" s="486"/>
      <c r="F197" s="67" t="s">
        <v>54</v>
      </c>
      <c r="G197" s="50"/>
      <c r="H197" s="50"/>
      <c r="I197" s="56"/>
      <c r="J197" s="69"/>
      <c r="K197" s="90" t="s">
        <v>121</v>
      </c>
      <c r="L197" s="52">
        <v>100</v>
      </c>
      <c r="M197" s="91">
        <v>100</v>
      </c>
      <c r="N197" s="139">
        <f t="shared" si="12"/>
        <v>100</v>
      </c>
      <c r="O197" s="544"/>
      <c r="P197" s="547"/>
    </row>
    <row r="198" spans="1:16" ht="147.75" customHeight="1" x14ac:dyDescent="0.25">
      <c r="A198" s="516"/>
      <c r="B198" s="541"/>
      <c r="C198" s="484"/>
      <c r="D198" s="485"/>
      <c r="E198" s="486"/>
      <c r="F198" s="73" t="s">
        <v>55</v>
      </c>
      <c r="G198" s="50">
        <v>500</v>
      </c>
      <c r="H198" s="50">
        <v>0</v>
      </c>
      <c r="I198" s="56">
        <f>H198/G198*100</f>
        <v>0</v>
      </c>
      <c r="J198" s="69"/>
      <c r="K198" s="90" t="s">
        <v>122</v>
      </c>
      <c r="L198" s="52">
        <v>100</v>
      </c>
      <c r="M198" s="91">
        <v>50</v>
      </c>
      <c r="N198" s="139">
        <f t="shared" si="12"/>
        <v>50</v>
      </c>
      <c r="O198" s="544"/>
      <c r="P198" s="547"/>
    </row>
    <row r="199" spans="1:16" ht="155.25" customHeight="1" x14ac:dyDescent="0.25">
      <c r="A199" s="516"/>
      <c r="B199" s="541"/>
      <c r="C199" s="484"/>
      <c r="D199" s="485"/>
      <c r="E199" s="486"/>
      <c r="F199" s="74"/>
      <c r="G199" s="75"/>
      <c r="H199" s="75"/>
      <c r="I199" s="75"/>
      <c r="J199" s="127"/>
      <c r="K199" s="153" t="s">
        <v>123</v>
      </c>
      <c r="L199" s="154">
        <v>100</v>
      </c>
      <c r="M199" s="154">
        <v>50</v>
      </c>
      <c r="N199" s="139">
        <f t="shared" si="12"/>
        <v>50</v>
      </c>
      <c r="O199" s="544"/>
      <c r="P199" s="547"/>
    </row>
    <row r="200" spans="1:16" ht="199.5" customHeight="1" x14ac:dyDescent="0.25">
      <c r="A200" s="516"/>
      <c r="B200" s="541"/>
      <c r="C200" s="484"/>
      <c r="D200" s="485"/>
      <c r="E200" s="486"/>
      <c r="F200" s="76"/>
      <c r="G200" s="77"/>
      <c r="H200" s="77"/>
      <c r="I200" s="77"/>
      <c r="J200" s="149"/>
      <c r="K200" s="153" t="s">
        <v>124</v>
      </c>
      <c r="L200" s="154">
        <v>100</v>
      </c>
      <c r="M200" s="154">
        <v>50</v>
      </c>
      <c r="N200" s="139">
        <f t="shared" si="12"/>
        <v>50</v>
      </c>
      <c r="O200" s="544"/>
      <c r="P200" s="547"/>
    </row>
    <row r="201" spans="1:16" ht="159" customHeight="1" x14ac:dyDescent="0.25">
      <c r="A201" s="516"/>
      <c r="B201" s="541"/>
      <c r="C201" s="484"/>
      <c r="D201" s="485"/>
      <c r="E201" s="486"/>
      <c r="F201" s="76"/>
      <c r="G201" s="77"/>
      <c r="H201" s="77"/>
      <c r="I201" s="77"/>
      <c r="J201" s="149"/>
      <c r="K201" s="153" t="s">
        <v>125</v>
      </c>
      <c r="L201" s="154">
        <v>100</v>
      </c>
      <c r="M201" s="154">
        <v>100</v>
      </c>
      <c r="N201" s="139">
        <f t="shared" si="12"/>
        <v>100</v>
      </c>
      <c r="O201" s="544"/>
      <c r="P201" s="547"/>
    </row>
    <row r="202" spans="1:16" ht="37.5" customHeight="1" x14ac:dyDescent="0.25">
      <c r="A202" s="516"/>
      <c r="B202" s="541"/>
      <c r="C202" s="484"/>
      <c r="D202" s="485"/>
      <c r="E202" s="486"/>
      <c r="F202" s="76"/>
      <c r="G202" s="77"/>
      <c r="H202" s="77"/>
      <c r="I202" s="77"/>
      <c r="J202" s="149"/>
      <c r="K202" s="153"/>
      <c r="L202" s="154"/>
      <c r="M202" s="154"/>
      <c r="N202" s="139">
        <f>SUM(N194:N201)</f>
        <v>650</v>
      </c>
      <c r="O202" s="544"/>
      <c r="P202" s="547"/>
    </row>
    <row r="203" spans="1:16" ht="40.5" customHeight="1" thickBot="1" x14ac:dyDescent="0.3">
      <c r="A203" s="516"/>
      <c r="B203" s="542"/>
      <c r="C203" s="484"/>
      <c r="D203" s="485"/>
      <c r="E203" s="486"/>
      <c r="F203" s="76"/>
      <c r="G203" s="77"/>
      <c r="H203" s="77"/>
      <c r="I203" s="77"/>
      <c r="J203" s="149"/>
      <c r="K203" s="493" t="s">
        <v>50</v>
      </c>
      <c r="L203" s="494"/>
      <c r="M203" s="495"/>
      <c r="N203" s="345">
        <f>N202/8</f>
        <v>81.25</v>
      </c>
      <c r="O203" s="544"/>
      <c r="P203" s="547"/>
    </row>
    <row r="204" spans="1:16" ht="70.5" customHeight="1" x14ac:dyDescent="0.25">
      <c r="A204" s="566">
        <v>16</v>
      </c>
      <c r="B204" s="569" t="s">
        <v>148</v>
      </c>
      <c r="C204" s="226">
        <v>10</v>
      </c>
      <c r="D204" s="226">
        <v>3</v>
      </c>
      <c r="E204" s="226">
        <f>D204/C204*100</f>
        <v>30</v>
      </c>
      <c r="F204" s="62" t="s">
        <v>6</v>
      </c>
      <c r="G204" s="227">
        <v>1684</v>
      </c>
      <c r="H204" s="227">
        <v>1431</v>
      </c>
      <c r="I204" s="228">
        <f>H204/G204*100</f>
        <v>84.976247030878866</v>
      </c>
      <c r="J204" s="229">
        <f>E204/I204*100</f>
        <v>35.303983228511527</v>
      </c>
      <c r="K204" s="230" t="s">
        <v>127</v>
      </c>
      <c r="L204" s="226">
        <v>7</v>
      </c>
      <c r="M204" s="226">
        <v>13</v>
      </c>
      <c r="N204" s="348">
        <v>185.7</v>
      </c>
      <c r="O204" s="228">
        <f>N218*J204/100</f>
        <v>33.216071536947972</v>
      </c>
      <c r="P204" s="231" t="s">
        <v>99</v>
      </c>
    </row>
    <row r="205" spans="1:16" ht="81.75" customHeight="1" x14ac:dyDescent="0.25">
      <c r="A205" s="567"/>
      <c r="B205" s="570"/>
      <c r="C205" s="572" t="s">
        <v>288</v>
      </c>
      <c r="D205" s="573"/>
      <c r="E205" s="574"/>
      <c r="F205" s="67" t="s">
        <v>53</v>
      </c>
      <c r="G205" s="141" t="s">
        <v>70</v>
      </c>
      <c r="H205" s="141" t="s">
        <v>70</v>
      </c>
      <c r="I205" s="141"/>
      <c r="J205" s="141"/>
      <c r="K205" s="108" t="s">
        <v>128</v>
      </c>
      <c r="L205" s="141">
        <v>1</v>
      </c>
      <c r="M205" s="141">
        <v>2</v>
      </c>
      <c r="N205" s="141">
        <v>200</v>
      </c>
      <c r="O205" s="141"/>
      <c r="P205" s="232"/>
    </row>
    <row r="206" spans="1:16" ht="86.25" customHeight="1" x14ac:dyDescent="0.25">
      <c r="A206" s="567"/>
      <c r="B206" s="570"/>
      <c r="C206" s="575"/>
      <c r="D206" s="576"/>
      <c r="E206" s="577"/>
      <c r="F206" s="67" t="s">
        <v>52</v>
      </c>
      <c r="G206" s="233"/>
      <c r="H206" s="233"/>
      <c r="I206" s="141"/>
      <c r="J206" s="141"/>
      <c r="K206" s="108" t="s">
        <v>129</v>
      </c>
      <c r="L206" s="141">
        <v>10</v>
      </c>
      <c r="M206" s="141">
        <v>2</v>
      </c>
      <c r="N206" s="234">
        <f>M206/L206*100</f>
        <v>20</v>
      </c>
      <c r="O206" s="141"/>
      <c r="P206" s="232"/>
    </row>
    <row r="207" spans="1:16" ht="70.5" customHeight="1" x14ac:dyDescent="0.25">
      <c r="A207" s="567"/>
      <c r="B207" s="570"/>
      <c r="C207" s="575"/>
      <c r="D207" s="576"/>
      <c r="E207" s="577"/>
      <c r="F207" s="67" t="s">
        <v>54</v>
      </c>
      <c r="G207" s="141">
        <v>1684</v>
      </c>
      <c r="H207" s="141">
        <v>1431</v>
      </c>
      <c r="I207" s="378">
        <f>H207/G207*100</f>
        <v>84.976247030878866</v>
      </c>
      <c r="J207" s="141">
        <v>35.299999999999997</v>
      </c>
      <c r="K207" s="108" t="s">
        <v>130</v>
      </c>
      <c r="L207" s="141">
        <v>1.2</v>
      </c>
      <c r="M207" s="141">
        <v>2.02</v>
      </c>
      <c r="N207" s="141">
        <v>168.3</v>
      </c>
      <c r="O207" s="141"/>
      <c r="P207" s="232"/>
    </row>
    <row r="208" spans="1:16" ht="60" customHeight="1" x14ac:dyDescent="0.25">
      <c r="A208" s="567"/>
      <c r="B208" s="570"/>
      <c r="C208" s="575"/>
      <c r="D208" s="576"/>
      <c r="E208" s="577"/>
      <c r="F208" s="73" t="s">
        <v>55</v>
      </c>
      <c r="G208" s="141" t="s">
        <v>70</v>
      </c>
      <c r="H208" s="141"/>
      <c r="I208" s="141"/>
      <c r="J208" s="141"/>
      <c r="K208" s="108" t="s">
        <v>131</v>
      </c>
      <c r="L208" s="141">
        <v>6</v>
      </c>
      <c r="M208" s="141">
        <v>13</v>
      </c>
      <c r="N208" s="234">
        <f>M208/L208*100</f>
        <v>216.66666666666666</v>
      </c>
      <c r="O208" s="141"/>
      <c r="P208" s="232"/>
    </row>
    <row r="209" spans="1:16" ht="43.5" customHeight="1" x14ac:dyDescent="0.25">
      <c r="A209" s="567"/>
      <c r="B209" s="570"/>
      <c r="C209" s="575"/>
      <c r="D209" s="576"/>
      <c r="E209" s="577"/>
      <c r="F209" s="593"/>
      <c r="G209" s="594"/>
      <c r="H209" s="594"/>
      <c r="I209" s="594"/>
      <c r="J209" s="595"/>
      <c r="K209" s="108" t="s">
        <v>132</v>
      </c>
      <c r="L209" s="141">
        <v>1</v>
      </c>
      <c r="M209" s="141">
        <v>1</v>
      </c>
      <c r="N209" s="234">
        <f t="shared" ref="N209:N216" si="13">M209/L209*100</f>
        <v>100</v>
      </c>
      <c r="O209" s="141"/>
      <c r="P209" s="232"/>
    </row>
    <row r="210" spans="1:16" ht="50.25" customHeight="1" x14ac:dyDescent="0.25">
      <c r="A210" s="567"/>
      <c r="B210" s="570"/>
      <c r="C210" s="575"/>
      <c r="D210" s="576"/>
      <c r="E210" s="577"/>
      <c r="F210" s="596"/>
      <c r="G210" s="597"/>
      <c r="H210" s="597"/>
      <c r="I210" s="597"/>
      <c r="J210" s="598"/>
      <c r="K210" s="108" t="s">
        <v>133</v>
      </c>
      <c r="L210" s="141">
        <v>8</v>
      </c>
      <c r="M210" s="141">
        <v>2</v>
      </c>
      <c r="N210" s="234">
        <f t="shared" si="13"/>
        <v>25</v>
      </c>
      <c r="O210" s="141"/>
      <c r="P210" s="232"/>
    </row>
    <row r="211" spans="1:16" ht="37.5" customHeight="1" x14ac:dyDescent="0.25">
      <c r="A211" s="567"/>
      <c r="B211" s="570"/>
      <c r="C211" s="575"/>
      <c r="D211" s="576"/>
      <c r="E211" s="577"/>
      <c r="F211" s="596"/>
      <c r="G211" s="597"/>
      <c r="H211" s="597"/>
      <c r="I211" s="597"/>
      <c r="J211" s="598"/>
      <c r="K211" s="108" t="s">
        <v>134</v>
      </c>
      <c r="L211" s="141">
        <v>2</v>
      </c>
      <c r="M211" s="141">
        <v>1</v>
      </c>
      <c r="N211" s="234">
        <f t="shared" si="13"/>
        <v>50</v>
      </c>
      <c r="O211" s="141"/>
      <c r="P211" s="232"/>
    </row>
    <row r="212" spans="1:16" ht="31.5" customHeight="1" x14ac:dyDescent="0.25">
      <c r="A212" s="567"/>
      <c r="B212" s="570"/>
      <c r="C212" s="575"/>
      <c r="D212" s="576"/>
      <c r="E212" s="577"/>
      <c r="F212" s="596"/>
      <c r="G212" s="597"/>
      <c r="H212" s="597"/>
      <c r="I212" s="597"/>
      <c r="J212" s="598"/>
      <c r="K212" s="108" t="s">
        <v>135</v>
      </c>
      <c r="L212" s="141">
        <v>1</v>
      </c>
      <c r="M212" s="141">
        <v>1</v>
      </c>
      <c r="N212" s="234">
        <f t="shared" si="13"/>
        <v>100</v>
      </c>
      <c r="O212" s="141"/>
      <c r="P212" s="232"/>
    </row>
    <row r="213" spans="1:16" ht="55.5" customHeight="1" x14ac:dyDescent="0.25">
      <c r="A213" s="567"/>
      <c r="B213" s="570"/>
      <c r="C213" s="575"/>
      <c r="D213" s="576"/>
      <c r="E213" s="577"/>
      <c r="F213" s="596"/>
      <c r="G213" s="597"/>
      <c r="H213" s="597"/>
      <c r="I213" s="597"/>
      <c r="J213" s="598"/>
      <c r="K213" s="346" t="s">
        <v>136</v>
      </c>
      <c r="L213" s="141">
        <v>2</v>
      </c>
      <c r="M213" s="141">
        <v>0</v>
      </c>
      <c r="N213" s="234">
        <f t="shared" si="13"/>
        <v>0</v>
      </c>
      <c r="O213" s="141"/>
      <c r="P213" s="232"/>
    </row>
    <row r="214" spans="1:16" ht="66" customHeight="1" x14ac:dyDescent="0.25">
      <c r="A214" s="567"/>
      <c r="B214" s="570"/>
      <c r="C214" s="575"/>
      <c r="D214" s="576"/>
      <c r="E214" s="577"/>
      <c r="F214" s="596"/>
      <c r="G214" s="597"/>
      <c r="H214" s="597"/>
      <c r="I214" s="597"/>
      <c r="J214" s="598"/>
      <c r="K214" s="108" t="s">
        <v>137</v>
      </c>
      <c r="L214" s="141">
        <v>60</v>
      </c>
      <c r="M214" s="141">
        <v>0</v>
      </c>
      <c r="N214" s="234">
        <f t="shared" si="13"/>
        <v>0</v>
      </c>
      <c r="O214" s="141"/>
      <c r="P214" s="232"/>
    </row>
    <row r="215" spans="1:16" ht="93.75" customHeight="1" x14ac:dyDescent="0.25">
      <c r="A215" s="567"/>
      <c r="B215" s="570"/>
      <c r="C215" s="575"/>
      <c r="D215" s="576"/>
      <c r="E215" s="577"/>
      <c r="F215" s="596"/>
      <c r="G215" s="597"/>
      <c r="H215" s="597"/>
      <c r="I215" s="597"/>
      <c r="J215" s="598"/>
      <c r="K215" s="108" t="s">
        <v>138</v>
      </c>
      <c r="L215" s="141">
        <v>14</v>
      </c>
      <c r="M215" s="141">
        <v>10</v>
      </c>
      <c r="N215" s="234">
        <f t="shared" si="13"/>
        <v>71.428571428571431</v>
      </c>
      <c r="O215" s="141"/>
      <c r="P215" s="232"/>
    </row>
    <row r="216" spans="1:16" ht="141.75" customHeight="1" x14ac:dyDescent="0.25">
      <c r="A216" s="567"/>
      <c r="B216" s="570"/>
      <c r="C216" s="575"/>
      <c r="D216" s="576"/>
      <c r="E216" s="577"/>
      <c r="F216" s="596"/>
      <c r="G216" s="597"/>
      <c r="H216" s="597"/>
      <c r="I216" s="597"/>
      <c r="J216" s="598"/>
      <c r="K216" s="108" t="s">
        <v>139</v>
      </c>
      <c r="L216" s="141">
        <v>93</v>
      </c>
      <c r="M216" s="141">
        <v>80</v>
      </c>
      <c r="N216" s="234">
        <f t="shared" si="13"/>
        <v>86.021505376344081</v>
      </c>
      <c r="O216" s="141"/>
      <c r="P216" s="232"/>
    </row>
    <row r="217" spans="1:16" ht="18.75" customHeight="1" x14ac:dyDescent="0.25">
      <c r="A217" s="567"/>
      <c r="B217" s="570"/>
      <c r="C217" s="575"/>
      <c r="D217" s="576"/>
      <c r="E217" s="577"/>
      <c r="F217" s="596"/>
      <c r="G217" s="597"/>
      <c r="H217" s="597"/>
      <c r="I217" s="597"/>
      <c r="J217" s="598"/>
      <c r="K217" s="141"/>
      <c r="L217" s="141"/>
      <c r="M217" s="141"/>
      <c r="N217" s="234">
        <f>SUM(N204:N216)</f>
        <v>1223.1167434715819</v>
      </c>
      <c r="O217" s="141"/>
      <c r="P217" s="232"/>
    </row>
    <row r="218" spans="1:16" ht="44.25" customHeight="1" thickBot="1" x14ac:dyDescent="0.3">
      <c r="A218" s="568"/>
      <c r="B218" s="571"/>
      <c r="C218" s="575"/>
      <c r="D218" s="576"/>
      <c r="E218" s="577"/>
      <c r="F218" s="596"/>
      <c r="G218" s="597"/>
      <c r="H218" s="597"/>
      <c r="I218" s="597"/>
      <c r="J218" s="598"/>
      <c r="K218" s="493" t="s">
        <v>50</v>
      </c>
      <c r="L218" s="494"/>
      <c r="M218" s="495"/>
      <c r="N218" s="236">
        <f>N217/13</f>
        <v>94.085903343967843</v>
      </c>
      <c r="O218" s="235"/>
      <c r="P218" s="237"/>
    </row>
    <row r="219" spans="1:16" ht="182.25" customHeight="1" thickBot="1" x14ac:dyDescent="0.3">
      <c r="A219" s="515">
        <v>17</v>
      </c>
      <c r="B219" s="518" t="s">
        <v>173</v>
      </c>
      <c r="C219" s="53">
        <v>11</v>
      </c>
      <c r="D219" s="53">
        <v>7</v>
      </c>
      <c r="E219" s="61">
        <f>D219/C219*100</f>
        <v>63.636363636363633</v>
      </c>
      <c r="F219" s="238" t="s">
        <v>6</v>
      </c>
      <c r="G219" s="50">
        <v>22</v>
      </c>
      <c r="H219" s="50">
        <v>0</v>
      </c>
      <c r="I219" s="64">
        <v>0</v>
      </c>
      <c r="J219" s="65" t="e">
        <f>E219/I219*100</f>
        <v>#DIV/0!</v>
      </c>
      <c r="K219" s="240" t="s">
        <v>290</v>
      </c>
      <c r="L219" s="124">
        <v>100</v>
      </c>
      <c r="M219" s="124">
        <v>95.4</v>
      </c>
      <c r="N219" s="70">
        <f>M219/L219*100</f>
        <v>95.4</v>
      </c>
      <c r="O219" s="350" t="e">
        <f>N227*J219/100</f>
        <v>#DIV/0!</v>
      </c>
      <c r="P219" s="353" t="s">
        <v>289</v>
      </c>
    </row>
    <row r="220" spans="1:16" ht="174" customHeight="1" thickBot="1" x14ac:dyDescent="0.3">
      <c r="A220" s="516"/>
      <c r="B220" s="519"/>
      <c r="C220" s="365"/>
      <c r="D220" s="366"/>
      <c r="E220" s="367"/>
      <c r="F220" s="73" t="s">
        <v>53</v>
      </c>
      <c r="G220" s="50" t="s">
        <v>217</v>
      </c>
      <c r="H220" s="50" t="s">
        <v>217</v>
      </c>
      <c r="I220" s="56"/>
      <c r="J220" s="69"/>
      <c r="K220" s="241" t="s">
        <v>218</v>
      </c>
      <c r="L220" s="242">
        <v>50.6</v>
      </c>
      <c r="M220" s="242">
        <v>45</v>
      </c>
      <c r="N220" s="70">
        <f t="shared" ref="N220:N225" si="14">M220/L220*100</f>
        <v>88.932806324110672</v>
      </c>
      <c r="O220" s="351"/>
      <c r="P220" s="354"/>
    </row>
    <row r="221" spans="1:16" ht="203.25" customHeight="1" thickBot="1" x14ac:dyDescent="0.3">
      <c r="A221" s="516"/>
      <c r="B221" s="519"/>
      <c r="C221" s="356"/>
      <c r="D221" s="357"/>
      <c r="E221" s="358"/>
      <c r="F221" s="67" t="s">
        <v>52</v>
      </c>
      <c r="G221" s="50" t="s">
        <v>217</v>
      </c>
      <c r="H221" s="50" t="s">
        <v>217</v>
      </c>
      <c r="I221" s="56"/>
      <c r="J221" s="69"/>
      <c r="K221" s="241" t="s">
        <v>219</v>
      </c>
      <c r="L221" s="51">
        <v>100</v>
      </c>
      <c r="M221" s="51">
        <v>100</v>
      </c>
      <c r="N221" s="70">
        <f t="shared" si="14"/>
        <v>100</v>
      </c>
      <c r="O221" s="351"/>
      <c r="P221" s="354"/>
    </row>
    <row r="222" spans="1:16" ht="204" customHeight="1" thickBot="1" x14ac:dyDescent="0.3">
      <c r="A222" s="516"/>
      <c r="B222" s="519"/>
      <c r="C222" s="356"/>
      <c r="D222" s="357"/>
      <c r="E222" s="358"/>
      <c r="F222" s="67" t="s">
        <v>54</v>
      </c>
      <c r="G222" s="50">
        <v>22</v>
      </c>
      <c r="H222" s="50">
        <v>0</v>
      </c>
      <c r="I222" s="56">
        <v>0</v>
      </c>
      <c r="J222" s="69"/>
      <c r="K222" s="241" t="s">
        <v>220</v>
      </c>
      <c r="L222" s="243">
        <v>100</v>
      </c>
      <c r="M222" s="243">
        <v>100</v>
      </c>
      <c r="N222" s="70">
        <f t="shared" si="14"/>
        <v>100</v>
      </c>
      <c r="O222" s="351"/>
      <c r="P222" s="354"/>
    </row>
    <row r="223" spans="1:16" ht="183" customHeight="1" thickBot="1" x14ac:dyDescent="0.3">
      <c r="A223" s="516"/>
      <c r="B223" s="519"/>
      <c r="C223" s="356"/>
      <c r="D223" s="357"/>
      <c r="E223" s="358"/>
      <c r="F223" s="67" t="s">
        <v>55</v>
      </c>
      <c r="G223" s="50" t="s">
        <v>217</v>
      </c>
      <c r="H223" s="50" t="s">
        <v>217</v>
      </c>
      <c r="I223" s="56"/>
      <c r="J223" s="69"/>
      <c r="K223" s="241" t="s">
        <v>221</v>
      </c>
      <c r="L223" s="243">
        <v>100</v>
      </c>
      <c r="M223" s="243">
        <v>94</v>
      </c>
      <c r="N223" s="70">
        <f t="shared" si="14"/>
        <v>94</v>
      </c>
      <c r="O223" s="351"/>
      <c r="P223" s="354"/>
    </row>
    <row r="224" spans="1:16" ht="161.25" customHeight="1" thickBot="1" x14ac:dyDescent="0.3">
      <c r="A224" s="516"/>
      <c r="B224" s="519"/>
      <c r="C224" s="356"/>
      <c r="D224" s="357"/>
      <c r="E224" s="358"/>
      <c r="F224" s="584"/>
      <c r="G224" s="585"/>
      <c r="H224" s="585"/>
      <c r="I224" s="585"/>
      <c r="J224" s="585"/>
      <c r="K224" s="241" t="s">
        <v>222</v>
      </c>
      <c r="L224" s="243">
        <v>100</v>
      </c>
      <c r="M224" s="243">
        <v>96</v>
      </c>
      <c r="N224" s="70">
        <f t="shared" si="14"/>
        <v>96</v>
      </c>
      <c r="O224" s="351"/>
      <c r="P224" s="354"/>
    </row>
    <row r="225" spans="1:130" ht="170.25" customHeight="1" thickBot="1" x14ac:dyDescent="0.3">
      <c r="A225" s="516"/>
      <c r="B225" s="519"/>
      <c r="C225" s="356"/>
      <c r="D225" s="357"/>
      <c r="E225" s="358"/>
      <c r="F225" s="587"/>
      <c r="G225" s="588"/>
      <c r="H225" s="588"/>
      <c r="I225" s="588"/>
      <c r="J225" s="588"/>
      <c r="K225" s="241" t="s">
        <v>223</v>
      </c>
      <c r="L225" s="243">
        <v>100</v>
      </c>
      <c r="M225" s="243">
        <v>50</v>
      </c>
      <c r="N225" s="70">
        <f t="shared" si="14"/>
        <v>50</v>
      </c>
      <c r="O225" s="351"/>
      <c r="P225" s="354"/>
    </row>
    <row r="226" spans="1:130" ht="24" customHeight="1" thickBot="1" x14ac:dyDescent="0.3">
      <c r="A226" s="516"/>
      <c r="B226" s="519"/>
      <c r="C226" s="356"/>
      <c r="D226" s="357"/>
      <c r="E226" s="358"/>
      <c r="F226" s="587"/>
      <c r="G226" s="588"/>
      <c r="H226" s="588"/>
      <c r="I226" s="588"/>
      <c r="J226" s="588"/>
      <c r="K226" s="239"/>
      <c r="L226" s="124"/>
      <c r="M226" s="123"/>
      <c r="N226" s="148">
        <f>SUM(N219:N225)</f>
        <v>624.33280632411061</v>
      </c>
      <c r="O226" s="351"/>
      <c r="P226" s="354"/>
    </row>
    <row r="227" spans="1:130" ht="37.5" customHeight="1" thickBot="1" x14ac:dyDescent="0.3">
      <c r="A227" s="517"/>
      <c r="B227" s="520"/>
      <c r="C227" s="359"/>
      <c r="D227" s="360"/>
      <c r="E227" s="361"/>
      <c r="F227" s="590"/>
      <c r="G227" s="591"/>
      <c r="H227" s="591"/>
      <c r="I227" s="591"/>
      <c r="J227" s="591"/>
      <c r="K227" s="362" t="s">
        <v>50</v>
      </c>
      <c r="L227" s="363"/>
      <c r="M227" s="364"/>
      <c r="N227" s="55">
        <f>N226/7</f>
        <v>89.19040090344437</v>
      </c>
      <c r="O227" s="352"/>
      <c r="P227" s="355"/>
    </row>
    <row r="228" spans="1:130" ht="80.25" customHeight="1" thickBot="1" x14ac:dyDescent="0.3">
      <c r="A228" s="515">
        <v>18</v>
      </c>
      <c r="B228" s="518" t="s">
        <v>291</v>
      </c>
      <c r="C228" s="53">
        <v>10</v>
      </c>
      <c r="D228" s="53">
        <v>0</v>
      </c>
      <c r="E228" s="61">
        <f>D228/C228*100</f>
        <v>0</v>
      </c>
      <c r="F228" s="238" t="s">
        <v>6</v>
      </c>
      <c r="G228" s="50">
        <v>1</v>
      </c>
      <c r="H228" s="50" t="s">
        <v>70</v>
      </c>
      <c r="I228" s="64" t="e">
        <f>H228/G228*100</f>
        <v>#VALUE!</v>
      </c>
      <c r="J228" s="65" t="e">
        <f>E228/I228*100</f>
        <v>#VALUE!</v>
      </c>
      <c r="K228" s="239" t="s">
        <v>171</v>
      </c>
      <c r="L228" s="124">
        <v>0</v>
      </c>
      <c r="M228" s="123">
        <v>15</v>
      </c>
      <c r="N228" s="70">
        <f>L228/M228*100</f>
        <v>0</v>
      </c>
      <c r="O228" s="543">
        <v>0</v>
      </c>
      <c r="P228" s="546" t="s">
        <v>71</v>
      </c>
    </row>
    <row r="229" spans="1:130" ht="57" customHeight="1" x14ac:dyDescent="0.25">
      <c r="A229" s="516"/>
      <c r="B229" s="519"/>
      <c r="C229" s="481" t="s">
        <v>292</v>
      </c>
      <c r="D229" s="482"/>
      <c r="E229" s="483"/>
      <c r="F229" s="73" t="s">
        <v>53</v>
      </c>
      <c r="G229" s="50" t="s">
        <v>70</v>
      </c>
      <c r="H229" s="50" t="s">
        <v>70</v>
      </c>
      <c r="I229" s="56"/>
      <c r="J229" s="69"/>
      <c r="K229" s="244" t="s">
        <v>172</v>
      </c>
      <c r="L229" s="242">
        <v>0</v>
      </c>
      <c r="M229" s="245">
        <v>8</v>
      </c>
      <c r="N229" s="70">
        <f>L229/M229*100</f>
        <v>0</v>
      </c>
      <c r="O229" s="544"/>
      <c r="P229" s="547"/>
    </row>
    <row r="230" spans="1:130" ht="45" x14ac:dyDescent="0.25">
      <c r="A230" s="516"/>
      <c r="B230" s="519"/>
      <c r="C230" s="484"/>
      <c r="D230" s="485"/>
      <c r="E230" s="486"/>
      <c r="F230" s="67" t="s">
        <v>52</v>
      </c>
      <c r="G230" s="50" t="s">
        <v>70</v>
      </c>
      <c r="H230" s="50" t="s">
        <v>70</v>
      </c>
      <c r="I230" s="56"/>
      <c r="J230" s="69"/>
      <c r="K230" s="128"/>
      <c r="L230" s="128"/>
      <c r="M230" s="128"/>
      <c r="N230" s="128"/>
      <c r="O230" s="544"/>
      <c r="P230" s="547"/>
    </row>
    <row r="231" spans="1:130" ht="45.75" thickBot="1" x14ac:dyDescent="0.3">
      <c r="A231" s="516"/>
      <c r="B231" s="519"/>
      <c r="C231" s="484"/>
      <c r="D231" s="485"/>
      <c r="E231" s="486"/>
      <c r="F231" s="67" t="s">
        <v>54</v>
      </c>
      <c r="G231" s="50">
        <v>1</v>
      </c>
      <c r="H231" s="50" t="s">
        <v>70</v>
      </c>
      <c r="I231" s="56" t="s">
        <v>70</v>
      </c>
      <c r="J231" s="69">
        <v>0</v>
      </c>
      <c r="K231" s="239"/>
      <c r="L231" s="243"/>
      <c r="M231" s="246"/>
      <c r="N231" s="247"/>
      <c r="O231" s="544"/>
      <c r="P231" s="547"/>
    </row>
    <row r="232" spans="1:130" ht="50.25" thickBot="1" x14ac:dyDescent="0.3">
      <c r="A232" s="516"/>
      <c r="B232" s="519"/>
      <c r="C232" s="484"/>
      <c r="D232" s="485"/>
      <c r="E232" s="486"/>
      <c r="F232" s="67" t="s">
        <v>55</v>
      </c>
      <c r="G232" s="50" t="s">
        <v>70</v>
      </c>
      <c r="H232" s="50" t="s">
        <v>70</v>
      </c>
      <c r="I232" s="56"/>
      <c r="J232" s="69"/>
      <c r="K232" s="239"/>
      <c r="L232" s="124"/>
      <c r="M232" s="123"/>
      <c r="N232" s="148">
        <f>SUM(N228:N231)</f>
        <v>0</v>
      </c>
      <c r="O232" s="544"/>
      <c r="P232" s="547"/>
    </row>
    <row r="233" spans="1:130" ht="35.25" customHeight="1" thickBot="1" x14ac:dyDescent="0.3">
      <c r="A233" s="517"/>
      <c r="B233" s="520"/>
      <c r="C233" s="487"/>
      <c r="D233" s="488"/>
      <c r="E233" s="489"/>
      <c r="F233" s="82"/>
      <c r="G233" s="83"/>
      <c r="H233" s="83"/>
      <c r="I233" s="83"/>
      <c r="J233" s="84"/>
      <c r="K233" s="536" t="s">
        <v>50</v>
      </c>
      <c r="L233" s="491"/>
      <c r="M233" s="492"/>
      <c r="N233" s="55">
        <f>N232/2</f>
        <v>0</v>
      </c>
      <c r="O233" s="545"/>
      <c r="P233" s="548"/>
    </row>
    <row r="234" spans="1:130" ht="63" x14ac:dyDescent="0.25">
      <c r="A234" s="467">
        <v>19</v>
      </c>
      <c r="B234" s="470" t="s">
        <v>293</v>
      </c>
      <c r="C234" s="384">
        <v>10</v>
      </c>
      <c r="D234" s="384">
        <v>9</v>
      </c>
      <c r="E234" s="389">
        <f>D234/C234*100</f>
        <v>90</v>
      </c>
      <c r="F234" s="414" t="s">
        <v>6</v>
      </c>
      <c r="G234" s="381">
        <v>12</v>
      </c>
      <c r="H234" s="381" t="s">
        <v>70</v>
      </c>
      <c r="I234" s="391" t="e">
        <v>#VALUE!</v>
      </c>
      <c r="J234" s="392" t="e">
        <v>#VALUE!</v>
      </c>
      <c r="K234" s="436" t="s">
        <v>294</v>
      </c>
      <c r="L234" s="437">
        <v>5.6</v>
      </c>
      <c r="M234" s="437">
        <v>5.6</v>
      </c>
      <c r="N234" s="434">
        <f>M234/L234*100</f>
        <v>100</v>
      </c>
      <c r="O234" s="478">
        <v>0</v>
      </c>
      <c r="P234" s="475" t="s">
        <v>327</v>
      </c>
      <c r="Q234" s="379"/>
      <c r="R234" s="379"/>
      <c r="S234" s="379"/>
      <c r="T234" s="379"/>
      <c r="U234" s="379"/>
      <c r="V234" s="379"/>
      <c r="W234" s="379"/>
      <c r="X234" s="379"/>
      <c r="Y234" s="379"/>
      <c r="Z234" s="379"/>
      <c r="AA234" s="379"/>
      <c r="AB234" s="379"/>
      <c r="AC234" s="379"/>
      <c r="AD234" s="379"/>
      <c r="AE234" s="379"/>
      <c r="AF234" s="379"/>
      <c r="AG234" s="379"/>
      <c r="AH234" s="379"/>
      <c r="AI234" s="379"/>
      <c r="AJ234" s="379"/>
      <c r="AK234" s="379"/>
      <c r="AL234" s="379"/>
      <c r="AM234" s="379"/>
      <c r="AN234" s="379"/>
      <c r="AO234" s="379"/>
      <c r="AP234" s="379"/>
      <c r="AQ234" s="379"/>
      <c r="AR234" s="379"/>
      <c r="AS234" s="379"/>
      <c r="AT234" s="379"/>
      <c r="AU234" s="379"/>
      <c r="AV234" s="379"/>
      <c r="AW234" s="379"/>
      <c r="AX234" s="379"/>
      <c r="AY234" s="379"/>
      <c r="AZ234" s="379"/>
      <c r="BA234" s="379"/>
      <c r="BB234" s="379"/>
      <c r="BC234" s="379"/>
      <c r="BD234" s="379"/>
      <c r="BE234" s="379"/>
      <c r="BF234" s="379"/>
      <c r="BG234" s="379"/>
      <c r="BH234" s="379"/>
      <c r="BI234" s="379"/>
      <c r="BJ234" s="379"/>
      <c r="BK234" s="379"/>
      <c r="BL234" s="379"/>
      <c r="BM234" s="379"/>
      <c r="BN234" s="379"/>
      <c r="BO234" s="379"/>
      <c r="BP234" s="379"/>
      <c r="BQ234" s="379"/>
      <c r="BR234" s="379"/>
      <c r="BS234" s="379"/>
      <c r="BT234" s="379"/>
      <c r="BU234" s="379"/>
      <c r="BV234" s="379"/>
      <c r="BW234" s="379"/>
      <c r="BX234" s="379"/>
      <c r="BY234" s="379"/>
      <c r="BZ234" s="379"/>
      <c r="CA234" s="379"/>
      <c r="CB234" s="379"/>
      <c r="CC234" s="379"/>
      <c r="CD234" s="379"/>
      <c r="CE234" s="379"/>
      <c r="CF234" s="379"/>
      <c r="CG234" s="379"/>
      <c r="CH234" s="379"/>
      <c r="CI234" s="379"/>
      <c r="CJ234" s="379"/>
      <c r="CK234" s="379"/>
      <c r="CL234" s="379"/>
      <c r="CM234" s="379"/>
      <c r="CN234" s="379"/>
      <c r="CO234" s="379"/>
      <c r="CP234" s="379"/>
      <c r="CQ234" s="379"/>
      <c r="CR234" s="379"/>
      <c r="CS234" s="379"/>
      <c r="CT234" s="379"/>
      <c r="CU234" s="379"/>
      <c r="CV234" s="379"/>
      <c r="CW234" s="379"/>
      <c r="CX234" s="379"/>
      <c r="CY234" s="379"/>
      <c r="CZ234" s="379"/>
      <c r="DA234" s="379"/>
      <c r="DB234" s="379"/>
      <c r="DC234" s="379"/>
      <c r="DD234" s="379"/>
      <c r="DE234" s="379"/>
      <c r="DF234" s="379"/>
      <c r="DG234" s="379"/>
      <c r="DH234" s="379"/>
      <c r="DI234" s="379"/>
      <c r="DJ234" s="379"/>
      <c r="DK234" s="379"/>
      <c r="DL234" s="379"/>
      <c r="DM234" s="379"/>
      <c r="DN234" s="379"/>
      <c r="DO234" s="379"/>
      <c r="DP234" s="379"/>
      <c r="DQ234" s="379"/>
      <c r="DR234" s="379"/>
      <c r="DS234" s="379"/>
      <c r="DT234" s="379"/>
      <c r="DU234" s="379"/>
      <c r="DV234" s="379"/>
      <c r="DW234" s="379"/>
      <c r="DX234" s="379"/>
      <c r="DY234" s="379"/>
      <c r="DZ234" s="379"/>
    </row>
    <row r="235" spans="1:130" ht="47.25" x14ac:dyDescent="0.25">
      <c r="A235" s="468"/>
      <c r="B235" s="471"/>
      <c r="C235" s="481" t="s">
        <v>326</v>
      </c>
      <c r="D235" s="482"/>
      <c r="E235" s="483"/>
      <c r="F235" s="397" t="s">
        <v>53</v>
      </c>
      <c r="G235" s="381" t="s">
        <v>70</v>
      </c>
      <c r="H235" s="381" t="s">
        <v>70</v>
      </c>
      <c r="I235" s="386"/>
      <c r="J235" s="395"/>
      <c r="K235" s="435" t="s">
        <v>295</v>
      </c>
      <c r="L235" s="423">
        <v>632.29999999999995</v>
      </c>
      <c r="M235" s="423">
        <v>1150</v>
      </c>
      <c r="N235" s="434">
        <f t="shared" ref="N235:N236" si="15">M235/L235*100</f>
        <v>181.87569191839319</v>
      </c>
      <c r="O235" s="479"/>
      <c r="P235" s="476"/>
      <c r="Q235" s="379"/>
      <c r="R235" s="379"/>
      <c r="S235" s="379"/>
      <c r="T235" s="379"/>
      <c r="U235" s="379"/>
      <c r="V235" s="379"/>
      <c r="W235" s="379"/>
      <c r="X235" s="379"/>
      <c r="Y235" s="379"/>
      <c r="Z235" s="379"/>
      <c r="AA235" s="379"/>
      <c r="AB235" s="379"/>
      <c r="AC235" s="379"/>
      <c r="AD235" s="379"/>
      <c r="AE235" s="379"/>
      <c r="AF235" s="379"/>
      <c r="AG235" s="379"/>
      <c r="AH235" s="379"/>
      <c r="AI235" s="379"/>
      <c r="AJ235" s="379"/>
      <c r="AK235" s="379"/>
      <c r="AL235" s="379"/>
      <c r="AM235" s="379"/>
      <c r="AN235" s="379"/>
      <c r="AO235" s="379"/>
      <c r="AP235" s="379"/>
      <c r="AQ235" s="379"/>
      <c r="AR235" s="379"/>
      <c r="AS235" s="379"/>
      <c r="AT235" s="379"/>
      <c r="AU235" s="379"/>
      <c r="AV235" s="379"/>
      <c r="AW235" s="379"/>
      <c r="AX235" s="379"/>
      <c r="AY235" s="379"/>
      <c r="AZ235" s="379"/>
      <c r="BA235" s="379"/>
      <c r="BB235" s="379"/>
      <c r="BC235" s="379"/>
      <c r="BD235" s="379"/>
      <c r="BE235" s="379"/>
      <c r="BF235" s="379"/>
      <c r="BG235" s="379"/>
      <c r="BH235" s="379"/>
      <c r="BI235" s="379"/>
      <c r="BJ235" s="379"/>
      <c r="BK235" s="379"/>
      <c r="BL235" s="379"/>
      <c r="BM235" s="379"/>
      <c r="BN235" s="379"/>
      <c r="BO235" s="379"/>
      <c r="BP235" s="379"/>
      <c r="BQ235" s="379"/>
      <c r="BR235" s="379"/>
      <c r="BS235" s="379"/>
      <c r="BT235" s="379"/>
      <c r="BU235" s="379"/>
      <c r="BV235" s="379"/>
      <c r="BW235" s="379"/>
      <c r="BX235" s="379"/>
      <c r="BY235" s="379"/>
      <c r="BZ235" s="379"/>
      <c r="CA235" s="379"/>
      <c r="CB235" s="379"/>
      <c r="CC235" s="379"/>
      <c r="CD235" s="379"/>
      <c r="CE235" s="379"/>
      <c r="CF235" s="379"/>
      <c r="CG235" s="379"/>
      <c r="CH235" s="379"/>
      <c r="CI235" s="379"/>
      <c r="CJ235" s="379"/>
      <c r="CK235" s="379"/>
      <c r="CL235" s="379"/>
      <c r="CM235" s="379"/>
      <c r="CN235" s="379"/>
      <c r="CO235" s="379"/>
      <c r="CP235" s="379"/>
      <c r="CQ235" s="379"/>
      <c r="CR235" s="379"/>
      <c r="CS235" s="379"/>
      <c r="CT235" s="379"/>
      <c r="CU235" s="379"/>
      <c r="CV235" s="379"/>
      <c r="CW235" s="379"/>
      <c r="CX235" s="379"/>
      <c r="CY235" s="379"/>
      <c r="CZ235" s="379"/>
      <c r="DA235" s="379"/>
      <c r="DB235" s="379"/>
      <c r="DC235" s="379"/>
      <c r="DD235" s="379"/>
      <c r="DE235" s="379"/>
      <c r="DF235" s="379"/>
      <c r="DG235" s="379"/>
      <c r="DH235" s="379"/>
      <c r="DI235" s="379"/>
      <c r="DJ235" s="379"/>
      <c r="DK235" s="379"/>
      <c r="DL235" s="379"/>
      <c r="DM235" s="379"/>
      <c r="DN235" s="379"/>
      <c r="DO235" s="379"/>
      <c r="DP235" s="379"/>
      <c r="DQ235" s="379"/>
      <c r="DR235" s="379"/>
      <c r="DS235" s="379"/>
      <c r="DT235" s="379"/>
      <c r="DU235" s="379"/>
      <c r="DV235" s="379"/>
      <c r="DW235" s="379"/>
      <c r="DX235" s="379"/>
      <c r="DY235" s="379"/>
      <c r="DZ235" s="379"/>
    </row>
    <row r="236" spans="1:130" ht="47.25" x14ac:dyDescent="0.25">
      <c r="A236" s="468"/>
      <c r="B236" s="471"/>
      <c r="C236" s="484"/>
      <c r="D236" s="485"/>
      <c r="E236" s="486"/>
      <c r="F236" s="393" t="s">
        <v>52</v>
      </c>
      <c r="G236" s="381" t="s">
        <v>70</v>
      </c>
      <c r="H236" s="381" t="s">
        <v>70</v>
      </c>
      <c r="I236" s="386"/>
      <c r="J236" s="395"/>
      <c r="K236" s="435" t="s">
        <v>296</v>
      </c>
      <c r="L236" s="423">
        <v>189.8</v>
      </c>
      <c r="M236" s="423">
        <v>1083.7</v>
      </c>
      <c r="N236" s="434">
        <f t="shared" si="15"/>
        <v>570.96944151738671</v>
      </c>
      <c r="O236" s="479"/>
      <c r="P236" s="476"/>
      <c r="Q236" s="379"/>
      <c r="R236" s="379"/>
      <c r="S236" s="379"/>
      <c r="T236" s="379"/>
      <c r="U236" s="379"/>
      <c r="V236" s="379"/>
      <c r="W236" s="379"/>
      <c r="X236" s="379"/>
      <c r="Y236" s="379"/>
      <c r="Z236" s="379"/>
      <c r="AA236" s="379"/>
      <c r="AB236" s="379"/>
      <c r="AC236" s="379"/>
      <c r="AD236" s="379"/>
      <c r="AE236" s="379"/>
      <c r="AF236" s="379"/>
      <c r="AG236" s="379"/>
      <c r="AH236" s="379"/>
      <c r="AI236" s="379"/>
      <c r="AJ236" s="379"/>
      <c r="AK236" s="379"/>
      <c r="AL236" s="379"/>
      <c r="AM236" s="379"/>
      <c r="AN236" s="379"/>
      <c r="AO236" s="379"/>
      <c r="AP236" s="379"/>
      <c r="AQ236" s="379"/>
      <c r="AR236" s="379"/>
      <c r="AS236" s="379"/>
      <c r="AT236" s="379"/>
      <c r="AU236" s="379"/>
      <c r="AV236" s="379"/>
      <c r="AW236" s="379"/>
      <c r="AX236" s="379"/>
      <c r="AY236" s="379"/>
      <c r="AZ236" s="379"/>
      <c r="BA236" s="379"/>
      <c r="BB236" s="379"/>
      <c r="BC236" s="379"/>
      <c r="BD236" s="379"/>
      <c r="BE236" s="379"/>
      <c r="BF236" s="379"/>
      <c r="BG236" s="379"/>
      <c r="BH236" s="379"/>
      <c r="BI236" s="379"/>
      <c r="BJ236" s="379"/>
      <c r="BK236" s="379"/>
      <c r="BL236" s="379"/>
      <c r="BM236" s="379"/>
      <c r="BN236" s="379"/>
      <c r="BO236" s="379"/>
      <c r="BP236" s="379"/>
      <c r="BQ236" s="379"/>
      <c r="BR236" s="379"/>
      <c r="BS236" s="379"/>
      <c r="BT236" s="379"/>
      <c r="BU236" s="379"/>
      <c r="BV236" s="379"/>
      <c r="BW236" s="379"/>
      <c r="BX236" s="379"/>
      <c r="BY236" s="379"/>
      <c r="BZ236" s="379"/>
      <c r="CA236" s="379"/>
      <c r="CB236" s="379"/>
      <c r="CC236" s="379"/>
      <c r="CD236" s="379"/>
      <c r="CE236" s="379"/>
      <c r="CF236" s="379"/>
      <c r="CG236" s="379"/>
      <c r="CH236" s="379"/>
      <c r="CI236" s="379"/>
      <c r="CJ236" s="379"/>
      <c r="CK236" s="379"/>
      <c r="CL236" s="379"/>
      <c r="CM236" s="379"/>
      <c r="CN236" s="379"/>
      <c r="CO236" s="379"/>
      <c r="CP236" s="379"/>
      <c r="CQ236" s="379"/>
      <c r="CR236" s="379"/>
      <c r="CS236" s="379"/>
      <c r="CT236" s="379"/>
      <c r="CU236" s="379"/>
      <c r="CV236" s="379"/>
      <c r="CW236" s="379"/>
      <c r="CX236" s="379"/>
      <c r="CY236" s="379"/>
      <c r="CZ236" s="379"/>
      <c r="DA236" s="379"/>
      <c r="DB236" s="379"/>
      <c r="DC236" s="379"/>
      <c r="DD236" s="379"/>
      <c r="DE236" s="379"/>
      <c r="DF236" s="379"/>
      <c r="DG236" s="379"/>
      <c r="DH236" s="379"/>
      <c r="DI236" s="379"/>
      <c r="DJ236" s="379"/>
      <c r="DK236" s="379"/>
      <c r="DL236" s="379"/>
      <c r="DM236" s="379"/>
      <c r="DN236" s="379"/>
      <c r="DO236" s="379"/>
      <c r="DP236" s="379"/>
      <c r="DQ236" s="379"/>
      <c r="DR236" s="379"/>
      <c r="DS236" s="379"/>
      <c r="DT236" s="379"/>
      <c r="DU236" s="379"/>
      <c r="DV236" s="379"/>
      <c r="DW236" s="379"/>
      <c r="DX236" s="379"/>
      <c r="DY236" s="379"/>
      <c r="DZ236" s="379"/>
    </row>
    <row r="237" spans="1:130" ht="45.75" thickBot="1" x14ac:dyDescent="0.3">
      <c r="A237" s="468"/>
      <c r="B237" s="471"/>
      <c r="C237" s="484"/>
      <c r="D237" s="485"/>
      <c r="E237" s="486"/>
      <c r="F237" s="393" t="s">
        <v>54</v>
      </c>
      <c r="G237" s="381">
        <v>12</v>
      </c>
      <c r="H237" s="381" t="s">
        <v>70</v>
      </c>
      <c r="I237" s="386"/>
      <c r="J237" s="395"/>
      <c r="K237" s="415"/>
      <c r="L237" s="417"/>
      <c r="M237" s="411"/>
      <c r="N237" s="419"/>
      <c r="O237" s="479"/>
      <c r="P237" s="476"/>
      <c r="Q237" s="379"/>
      <c r="R237" s="379"/>
      <c r="S237" s="379"/>
      <c r="T237" s="379"/>
      <c r="U237" s="379"/>
      <c r="V237" s="379"/>
      <c r="W237" s="379"/>
      <c r="X237" s="379"/>
      <c r="Y237" s="379"/>
      <c r="Z237" s="379"/>
      <c r="AA237" s="379"/>
      <c r="AB237" s="379"/>
      <c r="AC237" s="379"/>
      <c r="AD237" s="379"/>
      <c r="AE237" s="379"/>
      <c r="AF237" s="379"/>
      <c r="AG237" s="379"/>
      <c r="AH237" s="379"/>
      <c r="AI237" s="379"/>
      <c r="AJ237" s="379"/>
      <c r="AK237" s="379"/>
      <c r="AL237" s="379"/>
      <c r="AM237" s="379"/>
      <c r="AN237" s="379"/>
      <c r="AO237" s="379"/>
      <c r="AP237" s="379"/>
      <c r="AQ237" s="379"/>
      <c r="AR237" s="379"/>
      <c r="AS237" s="379"/>
      <c r="AT237" s="379"/>
      <c r="AU237" s="379"/>
      <c r="AV237" s="379"/>
      <c r="AW237" s="379"/>
      <c r="AX237" s="379"/>
      <c r="AY237" s="379"/>
      <c r="AZ237" s="379"/>
      <c r="BA237" s="379"/>
      <c r="BB237" s="379"/>
      <c r="BC237" s="379"/>
      <c r="BD237" s="379"/>
      <c r="BE237" s="379"/>
      <c r="BF237" s="379"/>
      <c r="BG237" s="379"/>
      <c r="BH237" s="379"/>
      <c r="BI237" s="379"/>
      <c r="BJ237" s="379"/>
      <c r="BK237" s="379"/>
      <c r="BL237" s="379"/>
      <c r="BM237" s="379"/>
      <c r="BN237" s="379"/>
      <c r="BO237" s="379"/>
      <c r="BP237" s="379"/>
      <c r="BQ237" s="379"/>
      <c r="BR237" s="379"/>
      <c r="BS237" s="379"/>
      <c r="BT237" s="379"/>
      <c r="BU237" s="379"/>
      <c r="BV237" s="379"/>
      <c r="BW237" s="379"/>
      <c r="BX237" s="379"/>
      <c r="BY237" s="379"/>
      <c r="BZ237" s="379"/>
      <c r="CA237" s="379"/>
      <c r="CB237" s="379"/>
      <c r="CC237" s="379"/>
      <c r="CD237" s="379"/>
      <c r="CE237" s="379"/>
      <c r="CF237" s="379"/>
      <c r="CG237" s="379"/>
      <c r="CH237" s="379"/>
      <c r="CI237" s="379"/>
      <c r="CJ237" s="379"/>
      <c r="CK237" s="379"/>
      <c r="CL237" s="379"/>
      <c r="CM237" s="379"/>
      <c r="CN237" s="379"/>
      <c r="CO237" s="379"/>
      <c r="CP237" s="379"/>
      <c r="CQ237" s="379"/>
      <c r="CR237" s="379"/>
      <c r="CS237" s="379"/>
      <c r="CT237" s="379"/>
      <c r="CU237" s="379"/>
      <c r="CV237" s="379"/>
      <c r="CW237" s="379"/>
      <c r="CX237" s="379"/>
      <c r="CY237" s="379"/>
      <c r="CZ237" s="379"/>
      <c r="DA237" s="379"/>
      <c r="DB237" s="379"/>
      <c r="DC237" s="379"/>
      <c r="DD237" s="379"/>
      <c r="DE237" s="379"/>
      <c r="DF237" s="379"/>
      <c r="DG237" s="379"/>
      <c r="DH237" s="379"/>
      <c r="DI237" s="379"/>
      <c r="DJ237" s="379"/>
      <c r="DK237" s="379"/>
      <c r="DL237" s="379"/>
      <c r="DM237" s="379"/>
      <c r="DN237" s="379"/>
      <c r="DO237" s="379"/>
      <c r="DP237" s="379"/>
      <c r="DQ237" s="379"/>
      <c r="DR237" s="379"/>
      <c r="DS237" s="379"/>
      <c r="DT237" s="379"/>
      <c r="DU237" s="379"/>
      <c r="DV237" s="379"/>
      <c r="DW237" s="379"/>
      <c r="DX237" s="379"/>
      <c r="DY237" s="379"/>
      <c r="DZ237" s="379"/>
    </row>
    <row r="238" spans="1:130" ht="50.25" thickBot="1" x14ac:dyDescent="0.3">
      <c r="A238" s="468"/>
      <c r="B238" s="471"/>
      <c r="C238" s="484"/>
      <c r="D238" s="485"/>
      <c r="E238" s="486"/>
      <c r="F238" s="393" t="s">
        <v>55</v>
      </c>
      <c r="G238" s="381" t="s">
        <v>70</v>
      </c>
      <c r="H238" s="381" t="s">
        <v>70</v>
      </c>
      <c r="I238" s="386"/>
      <c r="J238" s="395"/>
      <c r="K238" s="415"/>
      <c r="L238" s="405"/>
      <c r="M238" s="388"/>
      <c r="N238" s="406">
        <f>SUM(N234:N237)</f>
        <v>852.84513343577987</v>
      </c>
      <c r="O238" s="479"/>
      <c r="P238" s="476"/>
      <c r="Q238" s="379"/>
      <c r="R238" s="379"/>
      <c r="S238" s="379"/>
      <c r="T238" s="379"/>
      <c r="U238" s="379"/>
      <c r="V238" s="379"/>
      <c r="W238" s="379"/>
      <c r="X238" s="379"/>
      <c r="Y238" s="379"/>
      <c r="Z238" s="379"/>
      <c r="AA238" s="379"/>
      <c r="AB238" s="379"/>
      <c r="AC238" s="379"/>
      <c r="AD238" s="379"/>
      <c r="AE238" s="379"/>
      <c r="AF238" s="379"/>
      <c r="AG238" s="379"/>
      <c r="AH238" s="379"/>
      <c r="AI238" s="379"/>
      <c r="AJ238" s="379"/>
      <c r="AK238" s="379"/>
      <c r="AL238" s="379"/>
      <c r="AM238" s="379"/>
      <c r="AN238" s="379"/>
      <c r="AO238" s="379"/>
      <c r="AP238" s="379"/>
      <c r="AQ238" s="379"/>
      <c r="AR238" s="379"/>
      <c r="AS238" s="379"/>
      <c r="AT238" s="379"/>
      <c r="AU238" s="379"/>
      <c r="AV238" s="379"/>
      <c r="AW238" s="379"/>
      <c r="AX238" s="379"/>
      <c r="AY238" s="379"/>
      <c r="AZ238" s="379"/>
      <c r="BA238" s="379"/>
      <c r="BB238" s="379"/>
      <c r="BC238" s="379"/>
      <c r="BD238" s="379"/>
      <c r="BE238" s="379"/>
      <c r="BF238" s="379"/>
      <c r="BG238" s="379"/>
      <c r="BH238" s="379"/>
      <c r="BI238" s="379"/>
      <c r="BJ238" s="379"/>
      <c r="BK238" s="379"/>
      <c r="BL238" s="379"/>
      <c r="BM238" s="379"/>
      <c r="BN238" s="379"/>
      <c r="BO238" s="379"/>
      <c r="BP238" s="379"/>
      <c r="BQ238" s="379"/>
      <c r="BR238" s="379"/>
      <c r="BS238" s="379"/>
      <c r="BT238" s="379"/>
      <c r="BU238" s="379"/>
      <c r="BV238" s="379"/>
      <c r="BW238" s="379"/>
      <c r="BX238" s="379"/>
      <c r="BY238" s="379"/>
      <c r="BZ238" s="379"/>
      <c r="CA238" s="379"/>
      <c r="CB238" s="379"/>
      <c r="CC238" s="379"/>
      <c r="CD238" s="379"/>
      <c r="CE238" s="379"/>
      <c r="CF238" s="379"/>
      <c r="CG238" s="379"/>
      <c r="CH238" s="379"/>
      <c r="CI238" s="379"/>
      <c r="CJ238" s="379"/>
      <c r="CK238" s="379"/>
      <c r="CL238" s="379"/>
      <c r="CM238" s="379"/>
      <c r="CN238" s="379"/>
      <c r="CO238" s="379"/>
      <c r="CP238" s="379"/>
      <c r="CQ238" s="379"/>
      <c r="CR238" s="379"/>
      <c r="CS238" s="379"/>
      <c r="CT238" s="379"/>
      <c r="CU238" s="379"/>
      <c r="CV238" s="379"/>
      <c r="CW238" s="379"/>
      <c r="CX238" s="379"/>
      <c r="CY238" s="379"/>
      <c r="CZ238" s="379"/>
      <c r="DA238" s="379"/>
      <c r="DB238" s="379"/>
      <c r="DC238" s="379"/>
      <c r="DD238" s="379"/>
      <c r="DE238" s="379"/>
      <c r="DF238" s="379"/>
      <c r="DG238" s="379"/>
      <c r="DH238" s="379"/>
      <c r="DI238" s="379"/>
      <c r="DJ238" s="379"/>
      <c r="DK238" s="379"/>
      <c r="DL238" s="379"/>
      <c r="DM238" s="379"/>
      <c r="DN238" s="379"/>
      <c r="DO238" s="379"/>
      <c r="DP238" s="379"/>
      <c r="DQ238" s="379"/>
      <c r="DR238" s="379"/>
      <c r="DS238" s="379"/>
      <c r="DT238" s="379"/>
      <c r="DU238" s="379"/>
      <c r="DV238" s="379"/>
      <c r="DW238" s="379"/>
      <c r="DX238" s="379"/>
      <c r="DY238" s="379"/>
      <c r="DZ238" s="379"/>
    </row>
    <row r="239" spans="1:130" ht="16.5" thickBot="1" x14ac:dyDescent="0.3">
      <c r="A239" s="469"/>
      <c r="B239" s="472"/>
      <c r="C239" s="487"/>
      <c r="D239" s="488"/>
      <c r="E239" s="489"/>
      <c r="F239" s="398"/>
      <c r="G239" s="399"/>
      <c r="H239" s="399"/>
      <c r="I239" s="399"/>
      <c r="J239" s="400"/>
      <c r="K239" s="536" t="s">
        <v>50</v>
      </c>
      <c r="L239" s="491"/>
      <c r="M239" s="492"/>
      <c r="N239" s="385">
        <f>N238/3</f>
        <v>284.28171114525998</v>
      </c>
      <c r="O239" s="480"/>
      <c r="P239" s="477"/>
      <c r="Q239" s="379"/>
      <c r="R239" s="379"/>
      <c r="S239" s="379"/>
      <c r="T239" s="379"/>
      <c r="U239" s="379"/>
      <c r="V239" s="379"/>
      <c r="W239" s="379"/>
      <c r="X239" s="379"/>
      <c r="Y239" s="379"/>
      <c r="Z239" s="379"/>
      <c r="AA239" s="379"/>
      <c r="AB239" s="379"/>
      <c r="AC239" s="379"/>
      <c r="AD239" s="379"/>
      <c r="AE239" s="379"/>
      <c r="AF239" s="379"/>
      <c r="AG239" s="379"/>
      <c r="AH239" s="379"/>
      <c r="AI239" s="379"/>
      <c r="AJ239" s="379"/>
      <c r="AK239" s="379"/>
      <c r="AL239" s="379"/>
      <c r="AM239" s="379"/>
      <c r="AN239" s="379"/>
      <c r="AO239" s="379"/>
      <c r="AP239" s="379"/>
      <c r="AQ239" s="379"/>
      <c r="AR239" s="379"/>
      <c r="AS239" s="379"/>
      <c r="AT239" s="379"/>
      <c r="AU239" s="379"/>
      <c r="AV239" s="379"/>
      <c r="AW239" s="379"/>
      <c r="AX239" s="379"/>
      <c r="AY239" s="379"/>
      <c r="AZ239" s="379"/>
      <c r="BA239" s="379"/>
      <c r="BB239" s="379"/>
      <c r="BC239" s="379"/>
      <c r="BD239" s="379"/>
      <c r="BE239" s="379"/>
      <c r="BF239" s="379"/>
      <c r="BG239" s="379"/>
      <c r="BH239" s="379"/>
      <c r="BI239" s="379"/>
      <c r="BJ239" s="379"/>
      <c r="BK239" s="379"/>
      <c r="BL239" s="379"/>
      <c r="BM239" s="379"/>
      <c r="BN239" s="379"/>
      <c r="BO239" s="379"/>
      <c r="BP239" s="379"/>
      <c r="BQ239" s="379"/>
      <c r="BR239" s="379"/>
      <c r="BS239" s="379"/>
      <c r="BT239" s="379"/>
      <c r="BU239" s="379"/>
      <c r="BV239" s="379"/>
      <c r="BW239" s="379"/>
      <c r="BX239" s="379"/>
      <c r="BY239" s="379"/>
      <c r="BZ239" s="379"/>
      <c r="CA239" s="379"/>
      <c r="CB239" s="379"/>
      <c r="CC239" s="379"/>
      <c r="CD239" s="379"/>
      <c r="CE239" s="379"/>
      <c r="CF239" s="379"/>
      <c r="CG239" s="379"/>
      <c r="CH239" s="379"/>
      <c r="CI239" s="379"/>
      <c r="CJ239" s="379"/>
      <c r="CK239" s="379"/>
      <c r="CL239" s="379"/>
      <c r="CM239" s="379"/>
      <c r="CN239" s="379"/>
      <c r="CO239" s="379"/>
      <c r="CP239" s="379"/>
      <c r="CQ239" s="379"/>
      <c r="CR239" s="379"/>
      <c r="CS239" s="379"/>
      <c r="CT239" s="379"/>
      <c r="CU239" s="379"/>
      <c r="CV239" s="379"/>
      <c r="CW239" s="379"/>
      <c r="CX239" s="379"/>
      <c r="CY239" s="379"/>
      <c r="CZ239" s="379"/>
      <c r="DA239" s="379"/>
      <c r="DB239" s="379"/>
      <c r="DC239" s="379"/>
      <c r="DD239" s="379"/>
      <c r="DE239" s="379"/>
      <c r="DF239" s="379"/>
      <c r="DG239" s="379"/>
      <c r="DH239" s="379"/>
      <c r="DI239" s="379"/>
      <c r="DJ239" s="379"/>
      <c r="DK239" s="379"/>
      <c r="DL239" s="379"/>
      <c r="DM239" s="379"/>
      <c r="DN239" s="379"/>
      <c r="DO239" s="379"/>
      <c r="DP239" s="379"/>
      <c r="DQ239" s="379"/>
      <c r="DR239" s="379"/>
      <c r="DS239" s="379"/>
      <c r="DT239" s="379"/>
      <c r="DU239" s="379"/>
      <c r="DV239" s="379"/>
      <c r="DW239" s="379"/>
      <c r="DX239" s="379"/>
      <c r="DY239" s="379"/>
      <c r="DZ239" s="379"/>
    </row>
    <row r="240" spans="1:130" ht="47.25" x14ac:dyDescent="0.25">
      <c r="A240" s="467">
        <v>20</v>
      </c>
      <c r="B240" s="470" t="s">
        <v>297</v>
      </c>
      <c r="C240" s="384">
        <v>11</v>
      </c>
      <c r="D240" s="384">
        <v>0</v>
      </c>
      <c r="E240" s="389">
        <v>100</v>
      </c>
      <c r="F240" s="390" t="s">
        <v>6</v>
      </c>
      <c r="G240" s="391">
        <v>6</v>
      </c>
      <c r="H240" s="391">
        <v>0</v>
      </c>
      <c r="I240" s="391" t="e">
        <v>#REF!</v>
      </c>
      <c r="J240" s="404" t="e">
        <v>#VALUE!</v>
      </c>
      <c r="K240" s="420" t="s">
        <v>298</v>
      </c>
      <c r="L240" s="421">
        <v>1.8</v>
      </c>
      <c r="M240" s="422">
        <v>0</v>
      </c>
      <c r="N240" s="412">
        <f>M240/L240*100</f>
        <v>0</v>
      </c>
      <c r="O240" s="473" t="e">
        <v>#VALUE!</v>
      </c>
      <c r="P240" s="475" t="s">
        <v>71</v>
      </c>
      <c r="Q240" s="379"/>
      <c r="R240" s="379"/>
      <c r="S240" s="379"/>
      <c r="T240" s="379"/>
      <c r="U240" s="379"/>
      <c r="V240" s="379"/>
      <c r="W240" s="379"/>
      <c r="X240" s="379"/>
      <c r="Y240" s="379"/>
      <c r="Z240" s="379"/>
      <c r="AA240" s="379"/>
      <c r="AB240" s="379"/>
      <c r="AC240" s="379"/>
      <c r="AD240" s="379"/>
      <c r="AE240" s="379"/>
      <c r="AF240" s="379"/>
      <c r="AG240" s="379"/>
      <c r="AH240" s="379"/>
      <c r="AI240" s="379"/>
      <c r="AJ240" s="379"/>
      <c r="AK240" s="379"/>
      <c r="AL240" s="379"/>
      <c r="AM240" s="379"/>
      <c r="AN240" s="379"/>
      <c r="AO240" s="379"/>
      <c r="AP240" s="379"/>
      <c r="AQ240" s="379"/>
      <c r="AR240" s="379"/>
      <c r="AS240" s="379"/>
      <c r="AT240" s="379"/>
      <c r="AU240" s="379"/>
      <c r="AV240" s="379"/>
      <c r="AW240" s="379"/>
      <c r="AX240" s="379"/>
      <c r="AY240" s="379"/>
      <c r="AZ240" s="379"/>
      <c r="BA240" s="379"/>
      <c r="BB240" s="379"/>
      <c r="BC240" s="379"/>
      <c r="BD240" s="379"/>
      <c r="BE240" s="379"/>
      <c r="BF240" s="379"/>
      <c r="BG240" s="379"/>
      <c r="BH240" s="379"/>
      <c r="BI240" s="379"/>
      <c r="BJ240" s="379"/>
      <c r="BK240" s="379"/>
      <c r="BL240" s="379"/>
      <c r="BM240" s="379"/>
      <c r="BN240" s="379"/>
      <c r="BO240" s="379"/>
      <c r="BP240" s="379"/>
      <c r="BQ240" s="379"/>
      <c r="BR240" s="379"/>
      <c r="BS240" s="379"/>
      <c r="BT240" s="379"/>
      <c r="BU240" s="379"/>
      <c r="BV240" s="379"/>
      <c r="BW240" s="379"/>
      <c r="BX240" s="379"/>
      <c r="BY240" s="379"/>
      <c r="BZ240" s="379"/>
      <c r="CA240" s="379"/>
      <c r="CB240" s="379"/>
      <c r="CC240" s="379"/>
      <c r="CD240" s="379"/>
      <c r="CE240" s="379"/>
      <c r="CF240" s="379"/>
      <c r="CG240" s="379"/>
      <c r="CH240" s="379"/>
      <c r="CI240" s="379"/>
      <c r="CJ240" s="379"/>
      <c r="CK240" s="379"/>
      <c r="CL240" s="379"/>
      <c r="CM240" s="379"/>
      <c r="CN240" s="379"/>
      <c r="CO240" s="379"/>
      <c r="CP240" s="379"/>
      <c r="CQ240" s="379"/>
      <c r="CR240" s="379"/>
      <c r="CS240" s="379"/>
      <c r="CT240" s="379"/>
      <c r="CU240" s="379"/>
      <c r="CV240" s="379"/>
      <c r="CW240" s="379"/>
      <c r="CX240" s="379"/>
      <c r="CY240" s="379"/>
      <c r="CZ240" s="379"/>
      <c r="DA240" s="379"/>
      <c r="DB240" s="379"/>
      <c r="DC240" s="379"/>
      <c r="DD240" s="379"/>
      <c r="DE240" s="379"/>
      <c r="DF240" s="379"/>
      <c r="DG240" s="379"/>
      <c r="DH240" s="379"/>
      <c r="DI240" s="379"/>
      <c r="DJ240" s="379"/>
      <c r="DK240" s="379"/>
      <c r="DL240" s="379"/>
      <c r="DM240" s="379"/>
      <c r="DN240" s="379"/>
      <c r="DO240" s="379"/>
      <c r="DP240" s="379"/>
      <c r="DQ240" s="379"/>
      <c r="DR240" s="379"/>
      <c r="DS240" s="379"/>
      <c r="DT240" s="379"/>
      <c r="DU240" s="379"/>
      <c r="DV240" s="379"/>
      <c r="DW240" s="379"/>
      <c r="DX240" s="379"/>
      <c r="DY240" s="379"/>
      <c r="DZ240" s="379"/>
    </row>
    <row r="241" spans="1:130" ht="63" x14ac:dyDescent="0.25">
      <c r="A241" s="468"/>
      <c r="B241" s="471"/>
      <c r="C241" s="481"/>
      <c r="D241" s="482"/>
      <c r="E241" s="483"/>
      <c r="F241" s="393" t="s">
        <v>53</v>
      </c>
      <c r="G241" s="381"/>
      <c r="H241" s="381"/>
      <c r="I241" s="386"/>
      <c r="J241" s="395"/>
      <c r="K241" s="401" t="s">
        <v>299</v>
      </c>
      <c r="L241" s="383">
        <v>70</v>
      </c>
      <c r="M241" s="402">
        <v>72.400000000000006</v>
      </c>
      <c r="N241" s="412">
        <f t="shared" ref="N241:N256" si="16">M241/L241*100</f>
        <v>103.42857142857144</v>
      </c>
      <c r="O241" s="474"/>
      <c r="P241" s="476"/>
      <c r="Q241" s="379"/>
      <c r="R241" s="379"/>
      <c r="S241" s="379"/>
      <c r="T241" s="379"/>
      <c r="U241" s="379"/>
      <c r="V241" s="379"/>
      <c r="W241" s="379"/>
      <c r="X241" s="379"/>
      <c r="Y241" s="379"/>
      <c r="Z241" s="379"/>
      <c r="AA241" s="379"/>
      <c r="AB241" s="379"/>
      <c r="AC241" s="379"/>
      <c r="AD241" s="379"/>
      <c r="AE241" s="379"/>
      <c r="AF241" s="379"/>
      <c r="AG241" s="379"/>
      <c r="AH241" s="379"/>
      <c r="AI241" s="379"/>
      <c r="AJ241" s="379"/>
      <c r="AK241" s="379"/>
      <c r="AL241" s="379"/>
      <c r="AM241" s="379"/>
      <c r="AN241" s="379"/>
      <c r="AO241" s="379"/>
      <c r="AP241" s="379"/>
      <c r="AQ241" s="379"/>
      <c r="AR241" s="379"/>
      <c r="AS241" s="379"/>
      <c r="AT241" s="379"/>
      <c r="AU241" s="379"/>
      <c r="AV241" s="379"/>
      <c r="AW241" s="379"/>
      <c r="AX241" s="379"/>
      <c r="AY241" s="379"/>
      <c r="AZ241" s="379"/>
      <c r="BA241" s="379"/>
      <c r="BB241" s="379"/>
      <c r="BC241" s="379"/>
      <c r="BD241" s="379"/>
      <c r="BE241" s="379"/>
      <c r="BF241" s="379"/>
      <c r="BG241" s="379"/>
      <c r="BH241" s="379"/>
      <c r="BI241" s="379"/>
      <c r="BJ241" s="379"/>
      <c r="BK241" s="379"/>
      <c r="BL241" s="379"/>
      <c r="BM241" s="379"/>
      <c r="BN241" s="379"/>
      <c r="BO241" s="379"/>
      <c r="BP241" s="379"/>
      <c r="BQ241" s="379"/>
      <c r="BR241" s="379"/>
      <c r="BS241" s="379"/>
      <c r="BT241" s="379"/>
      <c r="BU241" s="379"/>
      <c r="BV241" s="379"/>
      <c r="BW241" s="379"/>
      <c r="BX241" s="379"/>
      <c r="BY241" s="379"/>
      <c r="BZ241" s="379"/>
      <c r="CA241" s="379"/>
      <c r="CB241" s="379"/>
      <c r="CC241" s="379"/>
      <c r="CD241" s="379"/>
      <c r="CE241" s="379"/>
      <c r="CF241" s="379"/>
      <c r="CG241" s="379"/>
      <c r="CH241" s="379"/>
      <c r="CI241" s="379"/>
      <c r="CJ241" s="379"/>
      <c r="CK241" s="379"/>
      <c r="CL241" s="379"/>
      <c r="CM241" s="379"/>
      <c r="CN241" s="379"/>
      <c r="CO241" s="379"/>
      <c r="CP241" s="379"/>
      <c r="CQ241" s="379"/>
      <c r="CR241" s="379"/>
      <c r="CS241" s="379"/>
      <c r="CT241" s="379"/>
      <c r="CU241" s="379"/>
      <c r="CV241" s="379"/>
      <c r="CW241" s="379"/>
      <c r="CX241" s="379"/>
      <c r="CY241" s="379"/>
      <c r="CZ241" s="379"/>
      <c r="DA241" s="379"/>
      <c r="DB241" s="379"/>
      <c r="DC241" s="379"/>
      <c r="DD241" s="379"/>
      <c r="DE241" s="379"/>
      <c r="DF241" s="379"/>
      <c r="DG241" s="379"/>
      <c r="DH241" s="379"/>
      <c r="DI241" s="379"/>
      <c r="DJ241" s="379"/>
      <c r="DK241" s="379"/>
      <c r="DL241" s="379"/>
      <c r="DM241" s="379"/>
      <c r="DN241" s="379"/>
      <c r="DO241" s="379"/>
      <c r="DP241" s="379"/>
      <c r="DQ241" s="379"/>
      <c r="DR241" s="379"/>
      <c r="DS241" s="379"/>
      <c r="DT241" s="379"/>
      <c r="DU241" s="379"/>
      <c r="DV241" s="379"/>
      <c r="DW241" s="379"/>
      <c r="DX241" s="379"/>
      <c r="DY241" s="379"/>
      <c r="DZ241" s="379"/>
    </row>
    <row r="242" spans="1:130" ht="78.75" x14ac:dyDescent="0.25">
      <c r="A242" s="468"/>
      <c r="B242" s="471"/>
      <c r="C242" s="484"/>
      <c r="D242" s="485"/>
      <c r="E242" s="486"/>
      <c r="F242" s="393" t="s">
        <v>52</v>
      </c>
      <c r="G242" s="381"/>
      <c r="H242" s="381"/>
      <c r="I242" s="386"/>
      <c r="J242" s="407"/>
      <c r="K242" s="401" t="s">
        <v>300</v>
      </c>
      <c r="L242" s="383">
        <v>87.52</v>
      </c>
      <c r="M242" s="402">
        <v>45</v>
      </c>
      <c r="N242" s="412">
        <f t="shared" si="16"/>
        <v>51.416819012797077</v>
      </c>
      <c r="O242" s="474"/>
      <c r="P242" s="476"/>
      <c r="Q242" s="379"/>
      <c r="R242" s="379"/>
      <c r="S242" s="379"/>
      <c r="T242" s="379"/>
      <c r="U242" s="379"/>
      <c r="V242" s="379"/>
      <c r="W242" s="379"/>
      <c r="X242" s="379"/>
      <c r="Y242" s="379"/>
      <c r="Z242" s="379"/>
      <c r="AA242" s="379"/>
      <c r="AB242" s="379"/>
      <c r="AC242" s="379"/>
      <c r="AD242" s="379"/>
      <c r="AE242" s="379"/>
      <c r="AF242" s="379"/>
      <c r="AG242" s="379"/>
      <c r="AH242" s="379"/>
      <c r="AI242" s="379"/>
      <c r="AJ242" s="379"/>
      <c r="AK242" s="379"/>
      <c r="AL242" s="379"/>
      <c r="AM242" s="379"/>
      <c r="AN242" s="379"/>
      <c r="AO242" s="379"/>
      <c r="AP242" s="379"/>
      <c r="AQ242" s="379"/>
      <c r="AR242" s="379"/>
      <c r="AS242" s="379"/>
      <c r="AT242" s="379"/>
      <c r="AU242" s="379"/>
      <c r="AV242" s="379"/>
      <c r="AW242" s="379"/>
      <c r="AX242" s="379"/>
      <c r="AY242" s="379"/>
      <c r="AZ242" s="379"/>
      <c r="BA242" s="379"/>
      <c r="BB242" s="379"/>
      <c r="BC242" s="379"/>
      <c r="BD242" s="379"/>
      <c r="BE242" s="379"/>
      <c r="BF242" s="379"/>
      <c r="BG242" s="379"/>
      <c r="BH242" s="379"/>
      <c r="BI242" s="379"/>
      <c r="BJ242" s="379"/>
      <c r="BK242" s="379"/>
      <c r="BL242" s="379"/>
      <c r="BM242" s="379"/>
      <c r="BN242" s="379"/>
      <c r="BO242" s="379"/>
      <c r="BP242" s="379"/>
      <c r="BQ242" s="379"/>
      <c r="BR242" s="379"/>
      <c r="BS242" s="379"/>
      <c r="BT242" s="379"/>
      <c r="BU242" s="379"/>
      <c r="BV242" s="379"/>
      <c r="BW242" s="379"/>
      <c r="BX242" s="379"/>
      <c r="BY242" s="379"/>
      <c r="BZ242" s="379"/>
      <c r="CA242" s="379"/>
      <c r="CB242" s="379"/>
      <c r="CC242" s="379"/>
      <c r="CD242" s="379"/>
      <c r="CE242" s="379"/>
      <c r="CF242" s="379"/>
      <c r="CG242" s="379"/>
      <c r="CH242" s="379"/>
      <c r="CI242" s="379"/>
      <c r="CJ242" s="379"/>
      <c r="CK242" s="379"/>
      <c r="CL242" s="379"/>
      <c r="CM242" s="379"/>
      <c r="CN242" s="379"/>
      <c r="CO242" s="379"/>
      <c r="CP242" s="379"/>
      <c r="CQ242" s="379"/>
      <c r="CR242" s="379"/>
      <c r="CS242" s="379"/>
      <c r="CT242" s="379"/>
      <c r="CU242" s="379"/>
      <c r="CV242" s="379"/>
      <c r="CW242" s="379"/>
      <c r="CX242" s="379"/>
      <c r="CY242" s="379"/>
      <c r="CZ242" s="379"/>
      <c r="DA242" s="379"/>
      <c r="DB242" s="379"/>
      <c r="DC242" s="379"/>
      <c r="DD242" s="379"/>
      <c r="DE242" s="379"/>
      <c r="DF242" s="379"/>
      <c r="DG242" s="379"/>
      <c r="DH242" s="379"/>
      <c r="DI242" s="379"/>
      <c r="DJ242" s="379"/>
      <c r="DK242" s="379"/>
      <c r="DL242" s="379"/>
      <c r="DM242" s="379"/>
      <c r="DN242" s="379"/>
      <c r="DO242" s="379"/>
      <c r="DP242" s="379"/>
      <c r="DQ242" s="379"/>
      <c r="DR242" s="379"/>
      <c r="DS242" s="379"/>
      <c r="DT242" s="379"/>
      <c r="DU242" s="379"/>
      <c r="DV242" s="379"/>
      <c r="DW242" s="379"/>
      <c r="DX242" s="379"/>
      <c r="DY242" s="379"/>
      <c r="DZ242" s="379"/>
    </row>
    <row r="243" spans="1:130" ht="94.5" x14ac:dyDescent="0.25">
      <c r="A243" s="468"/>
      <c r="B243" s="471"/>
      <c r="C243" s="484"/>
      <c r="D243" s="485"/>
      <c r="E243" s="486"/>
      <c r="F243" s="393" t="s">
        <v>54</v>
      </c>
      <c r="G243" s="381">
        <v>6</v>
      </c>
      <c r="H243" s="381">
        <v>0</v>
      </c>
      <c r="I243" s="386">
        <v>0</v>
      </c>
      <c r="J243" s="408"/>
      <c r="K243" s="428" t="s">
        <v>301</v>
      </c>
      <c r="L243" s="383" t="s">
        <v>337</v>
      </c>
      <c r="M243" s="383" t="s">
        <v>302</v>
      </c>
      <c r="N243" s="412">
        <v>80</v>
      </c>
      <c r="O243" s="474"/>
      <c r="P243" s="476"/>
      <c r="Q243" s="379"/>
      <c r="R243" s="379"/>
      <c r="S243" s="379"/>
      <c r="T243" s="379"/>
      <c r="U243" s="379"/>
      <c r="V243" s="379"/>
      <c r="W243" s="379"/>
      <c r="X243" s="379"/>
      <c r="Y243" s="379"/>
      <c r="Z243" s="379"/>
      <c r="AA243" s="379"/>
      <c r="AB243" s="379"/>
      <c r="AC243" s="379"/>
      <c r="AD243" s="379"/>
      <c r="AE243" s="379"/>
      <c r="AF243" s="379"/>
      <c r="AG243" s="379"/>
      <c r="AH243" s="379"/>
      <c r="AI243" s="379"/>
      <c r="AJ243" s="379"/>
      <c r="AK243" s="379"/>
      <c r="AL243" s="379"/>
      <c r="AM243" s="379"/>
      <c r="AN243" s="379"/>
      <c r="AO243" s="379"/>
      <c r="AP243" s="379"/>
      <c r="AQ243" s="379"/>
      <c r="AR243" s="379"/>
      <c r="AS243" s="379"/>
      <c r="AT243" s="379"/>
      <c r="AU243" s="379"/>
      <c r="AV243" s="379"/>
      <c r="AW243" s="379"/>
      <c r="AX243" s="379"/>
      <c r="AY243" s="379"/>
      <c r="AZ243" s="379"/>
      <c r="BA243" s="379"/>
      <c r="BB243" s="379"/>
      <c r="BC243" s="379"/>
      <c r="BD243" s="379"/>
      <c r="BE243" s="379"/>
      <c r="BF243" s="379"/>
      <c r="BG243" s="379"/>
      <c r="BH243" s="379"/>
      <c r="BI243" s="379"/>
      <c r="BJ243" s="379"/>
      <c r="BK243" s="379"/>
      <c r="BL243" s="379"/>
      <c r="BM243" s="379"/>
      <c r="BN243" s="379"/>
      <c r="BO243" s="379"/>
      <c r="BP243" s="379"/>
      <c r="BQ243" s="379"/>
      <c r="BR243" s="379"/>
      <c r="BS243" s="379"/>
      <c r="BT243" s="379"/>
      <c r="BU243" s="379"/>
      <c r="BV243" s="379"/>
      <c r="BW243" s="379"/>
      <c r="BX243" s="379"/>
      <c r="BY243" s="379"/>
      <c r="BZ243" s="379"/>
      <c r="CA243" s="379"/>
      <c r="CB243" s="379"/>
      <c r="CC243" s="379"/>
      <c r="CD243" s="379"/>
      <c r="CE243" s="379"/>
      <c r="CF243" s="379"/>
      <c r="CG243" s="379"/>
      <c r="CH243" s="379"/>
      <c r="CI243" s="379"/>
      <c r="CJ243" s="379"/>
      <c r="CK243" s="379"/>
      <c r="CL243" s="379"/>
      <c r="CM243" s="379"/>
      <c r="CN243" s="379"/>
      <c r="CO243" s="379"/>
      <c r="CP243" s="379"/>
      <c r="CQ243" s="379"/>
      <c r="CR243" s="379"/>
      <c r="CS243" s="379"/>
      <c r="CT243" s="379"/>
      <c r="CU243" s="379"/>
      <c r="CV243" s="379"/>
      <c r="CW243" s="379"/>
      <c r="CX243" s="379"/>
      <c r="CY243" s="379"/>
      <c r="CZ243" s="379"/>
      <c r="DA243" s="379"/>
      <c r="DB243" s="379"/>
      <c r="DC243" s="379"/>
      <c r="DD243" s="379"/>
      <c r="DE243" s="379"/>
      <c r="DF243" s="379"/>
      <c r="DG243" s="379"/>
      <c r="DH243" s="379"/>
      <c r="DI243" s="379"/>
      <c r="DJ243" s="379"/>
      <c r="DK243" s="379"/>
      <c r="DL243" s="379"/>
      <c r="DM243" s="379"/>
      <c r="DN243" s="379"/>
      <c r="DO243" s="379"/>
      <c r="DP243" s="379"/>
      <c r="DQ243" s="379"/>
      <c r="DR243" s="379"/>
      <c r="DS243" s="379"/>
      <c r="DT243" s="379"/>
      <c r="DU243" s="379"/>
      <c r="DV243" s="379"/>
      <c r="DW243" s="379"/>
      <c r="DX243" s="379"/>
      <c r="DY243" s="379"/>
      <c r="DZ243" s="379"/>
    </row>
    <row r="244" spans="1:130" ht="120" x14ac:dyDescent="0.25">
      <c r="A244" s="468"/>
      <c r="B244" s="471"/>
      <c r="C244" s="484"/>
      <c r="D244" s="485"/>
      <c r="E244" s="486"/>
      <c r="F244" s="397" t="s">
        <v>55</v>
      </c>
      <c r="G244" s="381"/>
      <c r="H244" s="381"/>
      <c r="I244" s="386"/>
      <c r="J244" s="395"/>
      <c r="K244" s="430" t="s">
        <v>303</v>
      </c>
      <c r="L244" s="383">
        <v>100</v>
      </c>
      <c r="M244" s="402">
        <v>100</v>
      </c>
      <c r="N244" s="412">
        <f t="shared" si="16"/>
        <v>100</v>
      </c>
      <c r="O244" s="474"/>
      <c r="P244" s="476"/>
      <c r="Q244" s="379"/>
      <c r="R244" s="379"/>
      <c r="S244" s="379"/>
      <c r="T244" s="379"/>
      <c r="U244" s="379"/>
      <c r="V244" s="379"/>
      <c r="W244" s="379"/>
      <c r="X244" s="379"/>
      <c r="Y244" s="379"/>
      <c r="Z244" s="379"/>
      <c r="AA244" s="379"/>
      <c r="AB244" s="379"/>
      <c r="AC244" s="379"/>
      <c r="AD244" s="379"/>
      <c r="AE244" s="379"/>
      <c r="AF244" s="379"/>
      <c r="AG244" s="379"/>
      <c r="AH244" s="379"/>
      <c r="AI244" s="379"/>
      <c r="AJ244" s="379"/>
      <c r="AK244" s="379"/>
      <c r="AL244" s="379"/>
      <c r="AM244" s="379"/>
      <c r="AN244" s="379"/>
      <c r="AO244" s="379"/>
      <c r="AP244" s="379"/>
      <c r="AQ244" s="379"/>
      <c r="AR244" s="379"/>
      <c r="AS244" s="379"/>
      <c r="AT244" s="379"/>
      <c r="AU244" s="379"/>
      <c r="AV244" s="379"/>
      <c r="AW244" s="379"/>
      <c r="AX244" s="379"/>
      <c r="AY244" s="379"/>
      <c r="AZ244" s="379"/>
      <c r="BA244" s="379"/>
      <c r="BB244" s="379"/>
      <c r="BC244" s="379"/>
      <c r="BD244" s="379"/>
      <c r="BE244" s="379"/>
      <c r="BF244" s="379"/>
      <c r="BG244" s="379"/>
      <c r="BH244" s="379"/>
      <c r="BI244" s="379"/>
      <c r="BJ244" s="379"/>
      <c r="BK244" s="379"/>
      <c r="BL244" s="379"/>
      <c r="BM244" s="379"/>
      <c r="BN244" s="379"/>
      <c r="BO244" s="379"/>
      <c r="BP244" s="379"/>
      <c r="BQ244" s="379"/>
      <c r="BR244" s="379"/>
      <c r="BS244" s="379"/>
      <c r="BT244" s="379"/>
      <c r="BU244" s="379"/>
      <c r="BV244" s="379"/>
      <c r="BW244" s="379"/>
      <c r="BX244" s="379"/>
      <c r="BY244" s="379"/>
      <c r="BZ244" s="379"/>
      <c r="CA244" s="379"/>
      <c r="CB244" s="379"/>
      <c r="CC244" s="379"/>
      <c r="CD244" s="379"/>
      <c r="CE244" s="379"/>
      <c r="CF244" s="379"/>
      <c r="CG244" s="379"/>
      <c r="CH244" s="379"/>
      <c r="CI244" s="379"/>
      <c r="CJ244" s="379"/>
      <c r="CK244" s="379"/>
      <c r="CL244" s="379"/>
      <c r="CM244" s="379"/>
      <c r="CN244" s="379"/>
      <c r="CO244" s="379"/>
      <c r="CP244" s="379"/>
      <c r="CQ244" s="379"/>
      <c r="CR244" s="379"/>
      <c r="CS244" s="379"/>
      <c r="CT244" s="379"/>
      <c r="CU244" s="379"/>
      <c r="CV244" s="379"/>
      <c r="CW244" s="379"/>
      <c r="CX244" s="379"/>
      <c r="CY244" s="379"/>
      <c r="CZ244" s="379"/>
      <c r="DA244" s="379"/>
      <c r="DB244" s="379"/>
      <c r="DC244" s="379"/>
      <c r="DD244" s="379"/>
      <c r="DE244" s="379"/>
      <c r="DF244" s="379"/>
      <c r="DG244" s="379"/>
      <c r="DH244" s="379"/>
      <c r="DI244" s="379"/>
      <c r="DJ244" s="379"/>
      <c r="DK244" s="379"/>
      <c r="DL244" s="379"/>
      <c r="DM244" s="379"/>
      <c r="DN244" s="379"/>
      <c r="DO244" s="379"/>
      <c r="DP244" s="379"/>
      <c r="DQ244" s="379"/>
      <c r="DR244" s="379"/>
      <c r="DS244" s="379"/>
      <c r="DT244" s="379"/>
      <c r="DU244" s="379"/>
      <c r="DV244" s="379"/>
      <c r="DW244" s="379"/>
      <c r="DX244" s="379"/>
      <c r="DY244" s="379"/>
      <c r="DZ244" s="379"/>
    </row>
    <row r="245" spans="1:130" ht="45" x14ac:dyDescent="0.25">
      <c r="A245" s="468"/>
      <c r="B245" s="471"/>
      <c r="C245" s="484"/>
      <c r="D245" s="485"/>
      <c r="E245" s="486"/>
      <c r="F245" s="496"/>
      <c r="G245" s="497"/>
      <c r="H245" s="497"/>
      <c r="I245" s="497"/>
      <c r="J245" s="497"/>
      <c r="K245" s="429" t="s">
        <v>304</v>
      </c>
      <c r="L245" s="383">
        <v>100</v>
      </c>
      <c r="M245" s="402">
        <v>100</v>
      </c>
      <c r="N245" s="412">
        <f t="shared" si="16"/>
        <v>100</v>
      </c>
      <c r="O245" s="474"/>
      <c r="P245" s="476"/>
      <c r="Q245" s="379"/>
      <c r="R245" s="379"/>
      <c r="S245" s="379"/>
      <c r="T245" s="379"/>
      <c r="U245" s="379"/>
      <c r="V245" s="379"/>
      <c r="W245" s="379"/>
      <c r="X245" s="379"/>
      <c r="Y245" s="379"/>
      <c r="Z245" s="379"/>
      <c r="AA245" s="379"/>
      <c r="AB245" s="379"/>
      <c r="AC245" s="379"/>
      <c r="AD245" s="379"/>
      <c r="AE245" s="379"/>
      <c r="AF245" s="379"/>
      <c r="AG245" s="379"/>
      <c r="AH245" s="379"/>
      <c r="AI245" s="379"/>
      <c r="AJ245" s="379"/>
      <c r="AK245" s="379"/>
      <c r="AL245" s="379"/>
      <c r="AM245" s="379"/>
      <c r="AN245" s="379"/>
      <c r="AO245" s="379"/>
      <c r="AP245" s="379"/>
      <c r="AQ245" s="379"/>
      <c r="AR245" s="379"/>
      <c r="AS245" s="379"/>
      <c r="AT245" s="379"/>
      <c r="AU245" s="379"/>
      <c r="AV245" s="379"/>
      <c r="AW245" s="379"/>
      <c r="AX245" s="379"/>
      <c r="AY245" s="379"/>
      <c r="AZ245" s="379"/>
      <c r="BA245" s="379"/>
      <c r="BB245" s="379"/>
      <c r="BC245" s="379"/>
      <c r="BD245" s="379"/>
      <c r="BE245" s="379"/>
      <c r="BF245" s="379"/>
      <c r="BG245" s="379"/>
      <c r="BH245" s="379"/>
      <c r="BI245" s="379"/>
      <c r="BJ245" s="379"/>
      <c r="BK245" s="379"/>
      <c r="BL245" s="379"/>
      <c r="BM245" s="379"/>
      <c r="BN245" s="379"/>
      <c r="BO245" s="379"/>
      <c r="BP245" s="379"/>
      <c r="BQ245" s="379"/>
      <c r="BR245" s="379"/>
      <c r="BS245" s="379"/>
      <c r="BT245" s="379"/>
      <c r="BU245" s="379"/>
      <c r="BV245" s="379"/>
      <c r="BW245" s="379"/>
      <c r="BX245" s="379"/>
      <c r="BY245" s="379"/>
      <c r="BZ245" s="379"/>
      <c r="CA245" s="379"/>
      <c r="CB245" s="379"/>
      <c r="CC245" s="379"/>
      <c r="CD245" s="379"/>
      <c r="CE245" s="379"/>
      <c r="CF245" s="379"/>
      <c r="CG245" s="379"/>
      <c r="CH245" s="379"/>
      <c r="CI245" s="379"/>
      <c r="CJ245" s="379"/>
      <c r="CK245" s="379"/>
      <c r="CL245" s="379"/>
      <c r="CM245" s="379"/>
      <c r="CN245" s="379"/>
      <c r="CO245" s="379"/>
      <c r="CP245" s="379"/>
      <c r="CQ245" s="379"/>
      <c r="CR245" s="379"/>
      <c r="CS245" s="379"/>
      <c r="CT245" s="379"/>
      <c r="CU245" s="379"/>
      <c r="CV245" s="379"/>
      <c r="CW245" s="379"/>
      <c r="CX245" s="379"/>
      <c r="CY245" s="379"/>
      <c r="CZ245" s="379"/>
      <c r="DA245" s="379"/>
      <c r="DB245" s="379"/>
      <c r="DC245" s="379"/>
      <c r="DD245" s="379"/>
      <c r="DE245" s="379"/>
      <c r="DF245" s="379"/>
      <c r="DG245" s="379"/>
      <c r="DH245" s="379"/>
      <c r="DI245" s="379"/>
      <c r="DJ245" s="379"/>
      <c r="DK245" s="379"/>
      <c r="DL245" s="379"/>
      <c r="DM245" s="379"/>
      <c r="DN245" s="379"/>
      <c r="DO245" s="379"/>
      <c r="DP245" s="379"/>
      <c r="DQ245" s="379"/>
      <c r="DR245" s="379"/>
      <c r="DS245" s="379"/>
      <c r="DT245" s="379"/>
      <c r="DU245" s="379"/>
      <c r="DV245" s="379"/>
      <c r="DW245" s="379"/>
      <c r="DX245" s="379"/>
      <c r="DY245" s="379"/>
      <c r="DZ245" s="379"/>
    </row>
    <row r="246" spans="1:130" ht="90" x14ac:dyDescent="0.25">
      <c r="A246" s="468"/>
      <c r="B246" s="471"/>
      <c r="C246" s="484"/>
      <c r="D246" s="485"/>
      <c r="E246" s="486"/>
      <c r="F246" s="498"/>
      <c r="G246" s="499"/>
      <c r="H246" s="499"/>
      <c r="I246" s="499"/>
      <c r="J246" s="499"/>
      <c r="K246" s="430" t="s">
        <v>305</v>
      </c>
      <c r="L246" s="409">
        <v>100</v>
      </c>
      <c r="M246" s="409">
        <v>70</v>
      </c>
      <c r="N246" s="412">
        <f t="shared" si="16"/>
        <v>70</v>
      </c>
      <c r="O246" s="474"/>
      <c r="P246" s="476"/>
      <c r="Q246" s="379"/>
      <c r="R246" s="379"/>
      <c r="S246" s="379"/>
      <c r="T246" s="379"/>
      <c r="U246" s="379"/>
      <c r="V246" s="379"/>
      <c r="W246" s="379"/>
      <c r="X246" s="379"/>
      <c r="Y246" s="379"/>
      <c r="Z246" s="379"/>
      <c r="AA246" s="379"/>
      <c r="AB246" s="379"/>
      <c r="AC246" s="379"/>
      <c r="AD246" s="379"/>
      <c r="AE246" s="379"/>
      <c r="AF246" s="379"/>
      <c r="AG246" s="379"/>
      <c r="AH246" s="379"/>
      <c r="AI246" s="379"/>
      <c r="AJ246" s="379"/>
      <c r="AK246" s="379"/>
      <c r="AL246" s="379"/>
      <c r="AM246" s="379"/>
      <c r="AN246" s="379"/>
      <c r="AO246" s="379"/>
      <c r="AP246" s="379"/>
      <c r="AQ246" s="379"/>
      <c r="AR246" s="379"/>
      <c r="AS246" s="379"/>
      <c r="AT246" s="379"/>
      <c r="AU246" s="379"/>
      <c r="AV246" s="379"/>
      <c r="AW246" s="379"/>
      <c r="AX246" s="379"/>
      <c r="AY246" s="379"/>
      <c r="AZ246" s="379"/>
      <c r="BA246" s="379"/>
      <c r="BB246" s="379"/>
      <c r="BC246" s="379"/>
      <c r="BD246" s="379"/>
      <c r="BE246" s="379"/>
      <c r="BF246" s="379"/>
      <c r="BG246" s="379"/>
      <c r="BH246" s="379"/>
      <c r="BI246" s="379"/>
      <c r="BJ246" s="379"/>
      <c r="BK246" s="379"/>
      <c r="BL246" s="379"/>
      <c r="BM246" s="379"/>
      <c r="BN246" s="379"/>
      <c r="BO246" s="379"/>
      <c r="BP246" s="379"/>
      <c r="BQ246" s="379"/>
      <c r="BR246" s="379"/>
      <c r="BS246" s="379"/>
      <c r="BT246" s="379"/>
      <c r="BU246" s="379"/>
      <c r="BV246" s="379"/>
      <c r="BW246" s="379"/>
      <c r="BX246" s="379"/>
      <c r="BY246" s="379"/>
      <c r="BZ246" s="379"/>
      <c r="CA246" s="379"/>
      <c r="CB246" s="379"/>
      <c r="CC246" s="379"/>
      <c r="CD246" s="379"/>
      <c r="CE246" s="379"/>
      <c r="CF246" s="379"/>
      <c r="CG246" s="379"/>
      <c r="CH246" s="379"/>
      <c r="CI246" s="379"/>
      <c r="CJ246" s="379"/>
      <c r="CK246" s="379"/>
      <c r="CL246" s="379"/>
      <c r="CM246" s="379"/>
      <c r="CN246" s="379"/>
      <c r="CO246" s="379"/>
      <c r="CP246" s="379"/>
      <c r="CQ246" s="379"/>
      <c r="CR246" s="379"/>
      <c r="CS246" s="379"/>
      <c r="CT246" s="379"/>
      <c r="CU246" s="379"/>
      <c r="CV246" s="379"/>
      <c r="CW246" s="379"/>
      <c r="CX246" s="379"/>
      <c r="CY246" s="379"/>
      <c r="CZ246" s="379"/>
      <c r="DA246" s="379"/>
      <c r="DB246" s="379"/>
      <c r="DC246" s="379"/>
      <c r="DD246" s="379"/>
      <c r="DE246" s="379"/>
      <c r="DF246" s="379"/>
      <c r="DG246" s="379"/>
      <c r="DH246" s="379"/>
      <c r="DI246" s="379"/>
      <c r="DJ246" s="379"/>
      <c r="DK246" s="379"/>
      <c r="DL246" s="379"/>
      <c r="DM246" s="379"/>
      <c r="DN246" s="379"/>
      <c r="DO246" s="379"/>
      <c r="DP246" s="379"/>
      <c r="DQ246" s="379"/>
      <c r="DR246" s="379"/>
      <c r="DS246" s="379"/>
      <c r="DT246" s="379"/>
      <c r="DU246" s="379"/>
      <c r="DV246" s="379"/>
      <c r="DW246" s="379"/>
      <c r="DX246" s="379"/>
      <c r="DY246" s="379"/>
      <c r="DZ246" s="379"/>
    </row>
    <row r="247" spans="1:130" ht="90" x14ac:dyDescent="0.25">
      <c r="A247" s="468"/>
      <c r="B247" s="471"/>
      <c r="C247" s="484"/>
      <c r="D247" s="485"/>
      <c r="E247" s="486"/>
      <c r="F247" s="498"/>
      <c r="G247" s="499"/>
      <c r="H247" s="499"/>
      <c r="I247" s="499"/>
      <c r="J247" s="499"/>
      <c r="K247" s="431" t="s">
        <v>306</v>
      </c>
      <c r="L247" s="409">
        <v>40</v>
      </c>
      <c r="M247" s="409">
        <v>40</v>
      </c>
      <c r="N247" s="412">
        <f t="shared" si="16"/>
        <v>100</v>
      </c>
      <c r="O247" s="474"/>
      <c r="P247" s="476"/>
      <c r="Q247" s="379"/>
      <c r="R247" s="379"/>
      <c r="S247" s="379"/>
      <c r="T247" s="379"/>
      <c r="U247" s="379"/>
      <c r="V247" s="379"/>
      <c r="W247" s="379"/>
      <c r="X247" s="379"/>
      <c r="Y247" s="379"/>
      <c r="Z247" s="379"/>
      <c r="AA247" s="379"/>
      <c r="AB247" s="379"/>
      <c r="AC247" s="379"/>
      <c r="AD247" s="379"/>
      <c r="AE247" s="379"/>
      <c r="AF247" s="379"/>
      <c r="AG247" s="379"/>
      <c r="AH247" s="379"/>
      <c r="AI247" s="379"/>
      <c r="AJ247" s="379"/>
      <c r="AK247" s="379"/>
      <c r="AL247" s="379"/>
      <c r="AM247" s="379"/>
      <c r="AN247" s="379"/>
      <c r="AO247" s="379"/>
      <c r="AP247" s="379"/>
      <c r="AQ247" s="379"/>
      <c r="AR247" s="379"/>
      <c r="AS247" s="379"/>
      <c r="AT247" s="379"/>
      <c r="AU247" s="379"/>
      <c r="AV247" s="379"/>
      <c r="AW247" s="379"/>
      <c r="AX247" s="379"/>
      <c r="AY247" s="379"/>
      <c r="AZ247" s="379"/>
      <c r="BA247" s="379"/>
      <c r="BB247" s="379"/>
      <c r="BC247" s="379"/>
      <c r="BD247" s="379"/>
      <c r="BE247" s="379"/>
      <c r="BF247" s="379"/>
      <c r="BG247" s="379"/>
      <c r="BH247" s="379"/>
      <c r="BI247" s="379"/>
      <c r="BJ247" s="379"/>
      <c r="BK247" s="379"/>
      <c r="BL247" s="379"/>
      <c r="BM247" s="379"/>
      <c r="BN247" s="379"/>
      <c r="BO247" s="379"/>
      <c r="BP247" s="379"/>
      <c r="BQ247" s="379"/>
      <c r="BR247" s="379"/>
      <c r="BS247" s="379"/>
      <c r="BT247" s="379"/>
      <c r="BU247" s="379"/>
      <c r="BV247" s="379"/>
      <c r="BW247" s="379"/>
      <c r="BX247" s="379"/>
      <c r="BY247" s="379"/>
      <c r="BZ247" s="379"/>
      <c r="CA247" s="379"/>
      <c r="CB247" s="379"/>
      <c r="CC247" s="379"/>
      <c r="CD247" s="379"/>
      <c r="CE247" s="379"/>
      <c r="CF247" s="379"/>
      <c r="CG247" s="379"/>
      <c r="CH247" s="379"/>
      <c r="CI247" s="379"/>
      <c r="CJ247" s="379"/>
      <c r="CK247" s="379"/>
      <c r="CL247" s="379"/>
      <c r="CM247" s="379"/>
      <c r="CN247" s="379"/>
      <c r="CO247" s="379"/>
      <c r="CP247" s="379"/>
      <c r="CQ247" s="379"/>
      <c r="CR247" s="379"/>
      <c r="CS247" s="379"/>
      <c r="CT247" s="379"/>
      <c r="CU247" s="379"/>
      <c r="CV247" s="379"/>
      <c r="CW247" s="379"/>
      <c r="CX247" s="379"/>
      <c r="CY247" s="379"/>
      <c r="CZ247" s="379"/>
      <c r="DA247" s="379"/>
      <c r="DB247" s="379"/>
      <c r="DC247" s="379"/>
      <c r="DD247" s="379"/>
      <c r="DE247" s="379"/>
      <c r="DF247" s="379"/>
      <c r="DG247" s="379"/>
      <c r="DH247" s="379"/>
      <c r="DI247" s="379"/>
      <c r="DJ247" s="379"/>
      <c r="DK247" s="379"/>
      <c r="DL247" s="379"/>
      <c r="DM247" s="379"/>
      <c r="DN247" s="379"/>
      <c r="DO247" s="379"/>
      <c r="DP247" s="379"/>
      <c r="DQ247" s="379"/>
      <c r="DR247" s="379"/>
      <c r="DS247" s="379"/>
      <c r="DT247" s="379"/>
      <c r="DU247" s="379"/>
      <c r="DV247" s="379"/>
      <c r="DW247" s="379"/>
      <c r="DX247" s="379"/>
      <c r="DY247" s="379"/>
      <c r="DZ247" s="379"/>
    </row>
    <row r="248" spans="1:130" ht="60" x14ac:dyDescent="0.25">
      <c r="A248" s="468"/>
      <c r="B248" s="471"/>
      <c r="C248" s="484"/>
      <c r="D248" s="485"/>
      <c r="E248" s="486"/>
      <c r="F248" s="498"/>
      <c r="G248" s="499"/>
      <c r="H248" s="499"/>
      <c r="I248" s="499"/>
      <c r="J248" s="499"/>
      <c r="K248" s="432" t="s">
        <v>307</v>
      </c>
      <c r="L248" s="409">
        <v>80</v>
      </c>
      <c r="M248" s="409">
        <v>75</v>
      </c>
      <c r="N248" s="412">
        <f t="shared" si="16"/>
        <v>93.75</v>
      </c>
      <c r="O248" s="474"/>
      <c r="P248" s="476"/>
      <c r="Q248" s="379"/>
      <c r="R248" s="379"/>
      <c r="S248" s="379"/>
      <c r="T248" s="379"/>
      <c r="U248" s="379"/>
      <c r="V248" s="379"/>
      <c r="W248" s="379"/>
      <c r="X248" s="379"/>
      <c r="Y248" s="379"/>
      <c r="Z248" s="379"/>
      <c r="AA248" s="379"/>
      <c r="AB248" s="379"/>
      <c r="AC248" s="379"/>
      <c r="AD248" s="379"/>
      <c r="AE248" s="379"/>
      <c r="AF248" s="379"/>
      <c r="AG248" s="379"/>
      <c r="AH248" s="379"/>
      <c r="AI248" s="379"/>
      <c r="AJ248" s="379"/>
      <c r="AK248" s="379"/>
      <c r="AL248" s="379"/>
      <c r="AM248" s="379"/>
      <c r="AN248" s="379"/>
      <c r="AO248" s="379"/>
      <c r="AP248" s="379"/>
      <c r="AQ248" s="379"/>
      <c r="AR248" s="379"/>
      <c r="AS248" s="379"/>
      <c r="AT248" s="379"/>
      <c r="AU248" s="379"/>
      <c r="AV248" s="379"/>
      <c r="AW248" s="379"/>
      <c r="AX248" s="379"/>
      <c r="AY248" s="379"/>
      <c r="AZ248" s="379"/>
      <c r="BA248" s="379"/>
      <c r="BB248" s="379"/>
      <c r="BC248" s="379"/>
      <c r="BD248" s="379"/>
      <c r="BE248" s="379"/>
      <c r="BF248" s="379"/>
      <c r="BG248" s="379"/>
      <c r="BH248" s="379"/>
      <c r="BI248" s="379"/>
      <c r="BJ248" s="379"/>
      <c r="BK248" s="379"/>
      <c r="BL248" s="379"/>
      <c r="BM248" s="379"/>
      <c r="BN248" s="379"/>
      <c r="BO248" s="379"/>
      <c r="BP248" s="379"/>
      <c r="BQ248" s="379"/>
      <c r="BR248" s="379"/>
      <c r="BS248" s="379"/>
      <c r="BT248" s="379"/>
      <c r="BU248" s="379"/>
      <c r="BV248" s="379"/>
      <c r="BW248" s="379"/>
      <c r="BX248" s="379"/>
      <c r="BY248" s="379"/>
      <c r="BZ248" s="379"/>
      <c r="CA248" s="379"/>
      <c r="CB248" s="379"/>
      <c r="CC248" s="379"/>
      <c r="CD248" s="379"/>
      <c r="CE248" s="379"/>
      <c r="CF248" s="379"/>
      <c r="CG248" s="379"/>
      <c r="CH248" s="379"/>
      <c r="CI248" s="379"/>
      <c r="CJ248" s="379"/>
      <c r="CK248" s="379"/>
      <c r="CL248" s="379"/>
      <c r="CM248" s="379"/>
      <c r="CN248" s="379"/>
      <c r="CO248" s="379"/>
      <c r="CP248" s="379"/>
      <c r="CQ248" s="379"/>
      <c r="CR248" s="379"/>
      <c r="CS248" s="379"/>
      <c r="CT248" s="379"/>
      <c r="CU248" s="379"/>
      <c r="CV248" s="379"/>
      <c r="CW248" s="379"/>
      <c r="CX248" s="379"/>
      <c r="CY248" s="379"/>
      <c r="CZ248" s="379"/>
      <c r="DA248" s="379"/>
      <c r="DB248" s="379"/>
      <c r="DC248" s="379"/>
      <c r="DD248" s="379"/>
      <c r="DE248" s="379"/>
      <c r="DF248" s="379"/>
      <c r="DG248" s="379"/>
      <c r="DH248" s="379"/>
      <c r="DI248" s="379"/>
      <c r="DJ248" s="379"/>
      <c r="DK248" s="379"/>
      <c r="DL248" s="379"/>
      <c r="DM248" s="379"/>
      <c r="DN248" s="379"/>
      <c r="DO248" s="379"/>
      <c r="DP248" s="379"/>
      <c r="DQ248" s="379"/>
      <c r="DR248" s="379"/>
      <c r="DS248" s="379"/>
      <c r="DT248" s="379"/>
      <c r="DU248" s="379"/>
      <c r="DV248" s="379"/>
      <c r="DW248" s="379"/>
      <c r="DX248" s="379"/>
      <c r="DY248" s="379"/>
      <c r="DZ248" s="379"/>
    </row>
    <row r="249" spans="1:130" ht="135" x14ac:dyDescent="0.25">
      <c r="A249" s="468"/>
      <c r="B249" s="471"/>
      <c r="C249" s="484"/>
      <c r="D249" s="485"/>
      <c r="E249" s="486"/>
      <c r="F249" s="498"/>
      <c r="G249" s="499"/>
      <c r="H249" s="499"/>
      <c r="I249" s="499"/>
      <c r="J249" s="499"/>
      <c r="K249" s="429" t="s">
        <v>308</v>
      </c>
      <c r="L249" s="409">
        <v>79</v>
      </c>
      <c r="M249" s="409">
        <v>70</v>
      </c>
      <c r="N249" s="412">
        <f t="shared" si="16"/>
        <v>88.60759493670885</v>
      </c>
      <c r="O249" s="474"/>
      <c r="P249" s="476"/>
      <c r="Q249" s="379"/>
      <c r="R249" s="379"/>
      <c r="S249" s="379"/>
      <c r="T249" s="379"/>
      <c r="U249" s="379"/>
      <c r="V249" s="379"/>
      <c r="W249" s="379"/>
      <c r="X249" s="379"/>
      <c r="Y249" s="379"/>
      <c r="Z249" s="379"/>
      <c r="AA249" s="379"/>
      <c r="AB249" s="379"/>
      <c r="AC249" s="379"/>
      <c r="AD249" s="379"/>
      <c r="AE249" s="379"/>
      <c r="AF249" s="379"/>
      <c r="AG249" s="379"/>
      <c r="AH249" s="379"/>
      <c r="AI249" s="379"/>
      <c r="AJ249" s="379"/>
      <c r="AK249" s="379"/>
      <c r="AL249" s="379"/>
      <c r="AM249" s="379"/>
      <c r="AN249" s="379"/>
      <c r="AO249" s="379"/>
      <c r="AP249" s="379"/>
      <c r="AQ249" s="379"/>
      <c r="AR249" s="379"/>
      <c r="AS249" s="379"/>
      <c r="AT249" s="379"/>
      <c r="AU249" s="379"/>
      <c r="AV249" s="379"/>
      <c r="AW249" s="379"/>
      <c r="AX249" s="379"/>
      <c r="AY249" s="379"/>
      <c r="AZ249" s="379"/>
      <c r="BA249" s="379"/>
      <c r="BB249" s="379"/>
      <c r="BC249" s="379"/>
      <c r="BD249" s="379"/>
      <c r="BE249" s="379"/>
      <c r="BF249" s="379"/>
      <c r="BG249" s="379"/>
      <c r="BH249" s="379"/>
      <c r="BI249" s="379"/>
      <c r="BJ249" s="379"/>
      <c r="BK249" s="379"/>
      <c r="BL249" s="379"/>
      <c r="BM249" s="379"/>
      <c r="BN249" s="379"/>
      <c r="BO249" s="379"/>
      <c r="BP249" s="379"/>
      <c r="BQ249" s="379"/>
      <c r="BR249" s="379"/>
      <c r="BS249" s="379"/>
      <c r="BT249" s="379"/>
      <c r="BU249" s="379"/>
      <c r="BV249" s="379"/>
      <c r="BW249" s="379"/>
      <c r="BX249" s="379"/>
      <c r="BY249" s="379"/>
      <c r="BZ249" s="379"/>
      <c r="CA249" s="379"/>
      <c r="CB249" s="379"/>
      <c r="CC249" s="379"/>
      <c r="CD249" s="379"/>
      <c r="CE249" s="379"/>
      <c r="CF249" s="379"/>
      <c r="CG249" s="379"/>
      <c r="CH249" s="379"/>
      <c r="CI249" s="379"/>
      <c r="CJ249" s="379"/>
      <c r="CK249" s="379"/>
      <c r="CL249" s="379"/>
      <c r="CM249" s="379"/>
      <c r="CN249" s="379"/>
      <c r="CO249" s="379"/>
      <c r="CP249" s="379"/>
      <c r="CQ249" s="379"/>
      <c r="CR249" s="379"/>
      <c r="CS249" s="379"/>
      <c r="CT249" s="379"/>
      <c r="CU249" s="379"/>
      <c r="CV249" s="379"/>
      <c r="CW249" s="379"/>
      <c r="CX249" s="379"/>
      <c r="CY249" s="379"/>
      <c r="CZ249" s="379"/>
      <c r="DA249" s="379"/>
      <c r="DB249" s="379"/>
      <c r="DC249" s="379"/>
      <c r="DD249" s="379"/>
      <c r="DE249" s="379"/>
      <c r="DF249" s="379"/>
      <c r="DG249" s="379"/>
      <c r="DH249" s="379"/>
      <c r="DI249" s="379"/>
      <c r="DJ249" s="379"/>
      <c r="DK249" s="379"/>
      <c r="DL249" s="379"/>
      <c r="DM249" s="379"/>
      <c r="DN249" s="379"/>
      <c r="DO249" s="379"/>
      <c r="DP249" s="379"/>
      <c r="DQ249" s="379"/>
      <c r="DR249" s="379"/>
      <c r="DS249" s="379"/>
      <c r="DT249" s="379"/>
      <c r="DU249" s="379"/>
      <c r="DV249" s="379"/>
      <c r="DW249" s="379"/>
      <c r="DX249" s="379"/>
      <c r="DY249" s="379"/>
      <c r="DZ249" s="379"/>
    </row>
    <row r="250" spans="1:130" ht="60" x14ac:dyDescent="0.25">
      <c r="A250" s="468"/>
      <c r="B250" s="471"/>
      <c r="C250" s="484"/>
      <c r="D250" s="485"/>
      <c r="E250" s="486"/>
      <c r="F250" s="498"/>
      <c r="G250" s="499"/>
      <c r="H250" s="499"/>
      <c r="I250" s="499"/>
      <c r="J250" s="499"/>
      <c r="K250" s="430" t="s">
        <v>309</v>
      </c>
      <c r="L250" s="409">
        <v>30</v>
      </c>
      <c r="M250" s="409">
        <v>10</v>
      </c>
      <c r="N250" s="412">
        <f t="shared" si="16"/>
        <v>33.333333333333329</v>
      </c>
      <c r="O250" s="474"/>
      <c r="P250" s="476"/>
      <c r="Q250" s="379"/>
      <c r="R250" s="379"/>
      <c r="S250" s="379"/>
      <c r="T250" s="379"/>
      <c r="U250" s="379"/>
      <c r="V250" s="379"/>
      <c r="W250" s="379"/>
      <c r="X250" s="379"/>
      <c r="Y250" s="379"/>
      <c r="Z250" s="379"/>
      <c r="AA250" s="379"/>
      <c r="AB250" s="379"/>
      <c r="AC250" s="379"/>
      <c r="AD250" s="379"/>
      <c r="AE250" s="379"/>
      <c r="AF250" s="379"/>
      <c r="AG250" s="379"/>
      <c r="AH250" s="379"/>
      <c r="AI250" s="379"/>
      <c r="AJ250" s="379"/>
      <c r="AK250" s="379"/>
      <c r="AL250" s="379"/>
      <c r="AM250" s="379"/>
      <c r="AN250" s="379"/>
      <c r="AO250" s="379"/>
      <c r="AP250" s="379"/>
      <c r="AQ250" s="379"/>
      <c r="AR250" s="379"/>
      <c r="AS250" s="379"/>
      <c r="AT250" s="379"/>
      <c r="AU250" s="379"/>
      <c r="AV250" s="379"/>
      <c r="AW250" s="379"/>
      <c r="AX250" s="379"/>
      <c r="AY250" s="379"/>
      <c r="AZ250" s="379"/>
      <c r="BA250" s="379"/>
      <c r="BB250" s="379"/>
      <c r="BC250" s="379"/>
      <c r="BD250" s="379"/>
      <c r="BE250" s="379"/>
      <c r="BF250" s="379"/>
      <c r="BG250" s="379"/>
      <c r="BH250" s="379"/>
      <c r="BI250" s="379"/>
      <c r="BJ250" s="379"/>
      <c r="BK250" s="379"/>
      <c r="BL250" s="379"/>
      <c r="BM250" s="379"/>
      <c r="BN250" s="379"/>
      <c r="BO250" s="379"/>
      <c r="BP250" s="379"/>
      <c r="BQ250" s="379"/>
      <c r="BR250" s="379"/>
      <c r="BS250" s="379"/>
      <c r="BT250" s="379"/>
      <c r="BU250" s="379"/>
      <c r="BV250" s="379"/>
      <c r="BW250" s="379"/>
      <c r="BX250" s="379"/>
      <c r="BY250" s="379"/>
      <c r="BZ250" s="379"/>
      <c r="CA250" s="379"/>
      <c r="CB250" s="379"/>
      <c r="CC250" s="379"/>
      <c r="CD250" s="379"/>
      <c r="CE250" s="379"/>
      <c r="CF250" s="379"/>
      <c r="CG250" s="379"/>
      <c r="CH250" s="379"/>
      <c r="CI250" s="379"/>
      <c r="CJ250" s="379"/>
      <c r="CK250" s="379"/>
      <c r="CL250" s="379"/>
      <c r="CM250" s="379"/>
      <c r="CN250" s="379"/>
      <c r="CO250" s="379"/>
      <c r="CP250" s="379"/>
      <c r="CQ250" s="379"/>
      <c r="CR250" s="379"/>
      <c r="CS250" s="379"/>
      <c r="CT250" s="379"/>
      <c r="CU250" s="379"/>
      <c r="CV250" s="379"/>
      <c r="CW250" s="379"/>
      <c r="CX250" s="379"/>
      <c r="CY250" s="379"/>
      <c r="CZ250" s="379"/>
      <c r="DA250" s="379"/>
      <c r="DB250" s="379"/>
      <c r="DC250" s="379"/>
      <c r="DD250" s="379"/>
      <c r="DE250" s="379"/>
      <c r="DF250" s="379"/>
      <c r="DG250" s="379"/>
      <c r="DH250" s="379"/>
      <c r="DI250" s="379"/>
      <c r="DJ250" s="379"/>
      <c r="DK250" s="379"/>
      <c r="DL250" s="379"/>
      <c r="DM250" s="379"/>
      <c r="DN250" s="379"/>
      <c r="DO250" s="379"/>
      <c r="DP250" s="379"/>
      <c r="DQ250" s="379"/>
      <c r="DR250" s="379"/>
      <c r="DS250" s="379"/>
      <c r="DT250" s="379"/>
      <c r="DU250" s="379"/>
      <c r="DV250" s="379"/>
      <c r="DW250" s="379"/>
      <c r="DX250" s="379"/>
      <c r="DY250" s="379"/>
      <c r="DZ250" s="379"/>
    </row>
    <row r="251" spans="1:130" ht="75" x14ac:dyDescent="0.25">
      <c r="A251" s="468"/>
      <c r="B251" s="471"/>
      <c r="C251" s="484"/>
      <c r="D251" s="485"/>
      <c r="E251" s="486"/>
      <c r="F251" s="498"/>
      <c r="G251" s="499"/>
      <c r="H251" s="499"/>
      <c r="I251" s="499"/>
      <c r="J251" s="499"/>
      <c r="K251" s="430" t="s">
        <v>310</v>
      </c>
      <c r="L251" s="409">
        <v>16</v>
      </c>
      <c r="M251" s="409">
        <v>22</v>
      </c>
      <c r="N251" s="412">
        <f t="shared" si="16"/>
        <v>137.5</v>
      </c>
      <c r="O251" s="474"/>
      <c r="P251" s="476"/>
      <c r="Q251" s="379"/>
      <c r="R251" s="379"/>
      <c r="S251" s="379"/>
      <c r="T251" s="379"/>
      <c r="U251" s="379"/>
      <c r="V251" s="379"/>
      <c r="W251" s="379"/>
      <c r="X251" s="379"/>
      <c r="Y251" s="379"/>
      <c r="Z251" s="379"/>
      <c r="AA251" s="379"/>
      <c r="AB251" s="379"/>
      <c r="AC251" s="379"/>
      <c r="AD251" s="379"/>
      <c r="AE251" s="379"/>
      <c r="AF251" s="379"/>
      <c r="AG251" s="379"/>
      <c r="AH251" s="379"/>
      <c r="AI251" s="379"/>
      <c r="AJ251" s="379"/>
      <c r="AK251" s="379"/>
      <c r="AL251" s="379"/>
      <c r="AM251" s="379"/>
      <c r="AN251" s="379"/>
      <c r="AO251" s="379"/>
      <c r="AP251" s="379"/>
      <c r="AQ251" s="379"/>
      <c r="AR251" s="379"/>
      <c r="AS251" s="379"/>
      <c r="AT251" s="379"/>
      <c r="AU251" s="379"/>
      <c r="AV251" s="379"/>
      <c r="AW251" s="379"/>
      <c r="AX251" s="379"/>
      <c r="AY251" s="379"/>
      <c r="AZ251" s="379"/>
      <c r="BA251" s="379"/>
      <c r="BB251" s="379"/>
      <c r="BC251" s="379"/>
      <c r="BD251" s="379"/>
      <c r="BE251" s="379"/>
      <c r="BF251" s="379"/>
      <c r="BG251" s="379"/>
      <c r="BH251" s="379"/>
      <c r="BI251" s="379"/>
      <c r="BJ251" s="379"/>
      <c r="BK251" s="379"/>
      <c r="BL251" s="379"/>
      <c r="BM251" s="379"/>
      <c r="BN251" s="379"/>
      <c r="BO251" s="379"/>
      <c r="BP251" s="379"/>
      <c r="BQ251" s="379"/>
      <c r="BR251" s="379"/>
      <c r="BS251" s="379"/>
      <c r="BT251" s="379"/>
      <c r="BU251" s="379"/>
      <c r="BV251" s="379"/>
      <c r="BW251" s="379"/>
      <c r="BX251" s="379"/>
      <c r="BY251" s="379"/>
      <c r="BZ251" s="379"/>
      <c r="CA251" s="379"/>
      <c r="CB251" s="379"/>
      <c r="CC251" s="379"/>
      <c r="CD251" s="379"/>
      <c r="CE251" s="379"/>
      <c r="CF251" s="379"/>
      <c r="CG251" s="379"/>
      <c r="CH251" s="379"/>
      <c r="CI251" s="379"/>
      <c r="CJ251" s="379"/>
      <c r="CK251" s="379"/>
      <c r="CL251" s="379"/>
      <c r="CM251" s="379"/>
      <c r="CN251" s="379"/>
      <c r="CO251" s="379"/>
      <c r="CP251" s="379"/>
      <c r="CQ251" s="379"/>
      <c r="CR251" s="379"/>
      <c r="CS251" s="379"/>
      <c r="CT251" s="379"/>
      <c r="CU251" s="379"/>
      <c r="CV251" s="379"/>
      <c r="CW251" s="379"/>
      <c r="CX251" s="379"/>
      <c r="CY251" s="379"/>
      <c r="CZ251" s="379"/>
      <c r="DA251" s="379"/>
      <c r="DB251" s="379"/>
      <c r="DC251" s="379"/>
      <c r="DD251" s="379"/>
      <c r="DE251" s="379"/>
      <c r="DF251" s="379"/>
      <c r="DG251" s="379"/>
      <c r="DH251" s="379"/>
      <c r="DI251" s="379"/>
      <c r="DJ251" s="379"/>
      <c r="DK251" s="379"/>
      <c r="DL251" s="379"/>
      <c r="DM251" s="379"/>
      <c r="DN251" s="379"/>
      <c r="DO251" s="379"/>
      <c r="DP251" s="379"/>
      <c r="DQ251" s="379"/>
      <c r="DR251" s="379"/>
      <c r="DS251" s="379"/>
      <c r="DT251" s="379"/>
      <c r="DU251" s="379"/>
      <c r="DV251" s="379"/>
      <c r="DW251" s="379"/>
      <c r="DX251" s="379"/>
      <c r="DY251" s="379"/>
      <c r="DZ251" s="379"/>
    </row>
    <row r="252" spans="1:130" ht="105" x14ac:dyDescent="0.25">
      <c r="A252" s="468"/>
      <c r="B252" s="471"/>
      <c r="C252" s="484"/>
      <c r="D252" s="485"/>
      <c r="E252" s="486"/>
      <c r="F252" s="498"/>
      <c r="G252" s="499"/>
      <c r="H252" s="499"/>
      <c r="I252" s="499"/>
      <c r="J252" s="499"/>
      <c r="K252" s="433" t="s">
        <v>311</v>
      </c>
      <c r="L252" s="409">
        <v>10</v>
      </c>
      <c r="M252" s="409">
        <v>3</v>
      </c>
      <c r="N252" s="412">
        <f t="shared" si="16"/>
        <v>30</v>
      </c>
      <c r="O252" s="474"/>
      <c r="P252" s="476"/>
      <c r="Q252" s="379"/>
      <c r="R252" s="379"/>
      <c r="S252" s="379"/>
      <c r="T252" s="379"/>
      <c r="U252" s="379"/>
      <c r="V252" s="379"/>
      <c r="W252" s="379"/>
      <c r="X252" s="379"/>
      <c r="Y252" s="379"/>
      <c r="Z252" s="379"/>
      <c r="AA252" s="379"/>
      <c r="AB252" s="379"/>
      <c r="AC252" s="379"/>
      <c r="AD252" s="379"/>
      <c r="AE252" s="379"/>
      <c r="AF252" s="379"/>
      <c r="AG252" s="379"/>
      <c r="AH252" s="379"/>
      <c r="AI252" s="379"/>
      <c r="AJ252" s="379"/>
      <c r="AK252" s="379"/>
      <c r="AL252" s="379"/>
      <c r="AM252" s="379"/>
      <c r="AN252" s="379"/>
      <c r="AO252" s="379"/>
      <c r="AP252" s="379"/>
      <c r="AQ252" s="379"/>
      <c r="AR252" s="379"/>
      <c r="AS252" s="379"/>
      <c r="AT252" s="379"/>
      <c r="AU252" s="379"/>
      <c r="AV252" s="379"/>
      <c r="AW252" s="379"/>
      <c r="AX252" s="379"/>
      <c r="AY252" s="379"/>
      <c r="AZ252" s="379"/>
      <c r="BA252" s="379"/>
      <c r="BB252" s="379"/>
      <c r="BC252" s="379"/>
      <c r="BD252" s="379"/>
      <c r="BE252" s="379"/>
      <c r="BF252" s="379"/>
      <c r="BG252" s="379"/>
      <c r="BH252" s="379"/>
      <c r="BI252" s="379"/>
      <c r="BJ252" s="379"/>
      <c r="BK252" s="379"/>
      <c r="BL252" s="379"/>
      <c r="BM252" s="379"/>
      <c r="BN252" s="379"/>
      <c r="BO252" s="379"/>
      <c r="BP252" s="379"/>
      <c r="BQ252" s="379"/>
      <c r="BR252" s="379"/>
      <c r="BS252" s="379"/>
      <c r="BT252" s="379"/>
      <c r="BU252" s="379"/>
      <c r="BV252" s="379"/>
      <c r="BW252" s="379"/>
      <c r="BX252" s="379"/>
      <c r="BY252" s="379"/>
      <c r="BZ252" s="379"/>
      <c r="CA252" s="379"/>
      <c r="CB252" s="379"/>
      <c r="CC252" s="379"/>
      <c r="CD252" s="379"/>
      <c r="CE252" s="379"/>
      <c r="CF252" s="379"/>
      <c r="CG252" s="379"/>
      <c r="CH252" s="379"/>
      <c r="CI252" s="379"/>
      <c r="CJ252" s="379"/>
      <c r="CK252" s="379"/>
      <c r="CL252" s="379"/>
      <c r="CM252" s="379"/>
      <c r="CN252" s="379"/>
      <c r="CO252" s="379"/>
      <c r="CP252" s="379"/>
      <c r="CQ252" s="379"/>
      <c r="CR252" s="379"/>
      <c r="CS252" s="379"/>
      <c r="CT252" s="379"/>
      <c r="CU252" s="379"/>
      <c r="CV252" s="379"/>
      <c r="CW252" s="379"/>
      <c r="CX252" s="379"/>
      <c r="CY252" s="379"/>
      <c r="CZ252" s="379"/>
      <c r="DA252" s="379"/>
      <c r="DB252" s="379"/>
      <c r="DC252" s="379"/>
      <c r="DD252" s="379"/>
      <c r="DE252" s="379"/>
      <c r="DF252" s="379"/>
      <c r="DG252" s="379"/>
      <c r="DH252" s="379"/>
      <c r="DI252" s="379"/>
      <c r="DJ252" s="379"/>
      <c r="DK252" s="379"/>
      <c r="DL252" s="379"/>
      <c r="DM252" s="379"/>
      <c r="DN252" s="379"/>
      <c r="DO252" s="379"/>
      <c r="DP252" s="379"/>
      <c r="DQ252" s="379"/>
      <c r="DR252" s="379"/>
      <c r="DS252" s="379"/>
      <c r="DT252" s="379"/>
      <c r="DU252" s="379"/>
      <c r="DV252" s="379"/>
      <c r="DW252" s="379"/>
      <c r="DX252" s="379"/>
      <c r="DY252" s="379"/>
      <c r="DZ252" s="379"/>
    </row>
    <row r="253" spans="1:130" ht="60" x14ac:dyDescent="0.25">
      <c r="A253" s="468"/>
      <c r="B253" s="471"/>
      <c r="C253" s="484"/>
      <c r="D253" s="485"/>
      <c r="E253" s="486"/>
      <c r="F253" s="498"/>
      <c r="G253" s="499"/>
      <c r="H253" s="499"/>
      <c r="I253" s="499"/>
      <c r="J253" s="499"/>
      <c r="K253" s="424" t="s">
        <v>312</v>
      </c>
      <c r="L253" s="409">
        <v>13</v>
      </c>
      <c r="M253" s="409">
        <v>25</v>
      </c>
      <c r="N253" s="412">
        <f t="shared" si="16"/>
        <v>192.30769230769232</v>
      </c>
      <c r="O253" s="474"/>
      <c r="P253" s="476"/>
      <c r="Q253" s="379"/>
      <c r="R253" s="379"/>
      <c r="S253" s="379"/>
      <c r="T253" s="379"/>
      <c r="U253" s="379"/>
      <c r="V253" s="379"/>
      <c r="W253" s="379"/>
      <c r="X253" s="379"/>
      <c r="Y253" s="379"/>
      <c r="Z253" s="379"/>
      <c r="AA253" s="379"/>
      <c r="AB253" s="379"/>
      <c r="AC253" s="379"/>
      <c r="AD253" s="379"/>
      <c r="AE253" s="379"/>
      <c r="AF253" s="379"/>
      <c r="AG253" s="379"/>
      <c r="AH253" s="379"/>
      <c r="AI253" s="379"/>
      <c r="AJ253" s="379"/>
      <c r="AK253" s="379"/>
      <c r="AL253" s="379"/>
      <c r="AM253" s="379"/>
      <c r="AN253" s="379"/>
      <c r="AO253" s="379"/>
      <c r="AP253" s="379"/>
      <c r="AQ253" s="379"/>
      <c r="AR253" s="379"/>
      <c r="AS253" s="379"/>
      <c r="AT253" s="379"/>
      <c r="AU253" s="379"/>
      <c r="AV253" s="379"/>
      <c r="AW253" s="379"/>
      <c r="AX253" s="379"/>
      <c r="AY253" s="379"/>
      <c r="AZ253" s="379"/>
      <c r="BA253" s="379"/>
      <c r="BB253" s="379"/>
      <c r="BC253" s="379"/>
      <c r="BD253" s="379"/>
      <c r="BE253" s="379"/>
      <c r="BF253" s="379"/>
      <c r="BG253" s="379"/>
      <c r="BH253" s="379"/>
      <c r="BI253" s="379"/>
      <c r="BJ253" s="379"/>
      <c r="BK253" s="379"/>
      <c r="BL253" s="379"/>
      <c r="BM253" s="379"/>
      <c r="BN253" s="379"/>
      <c r="BO253" s="379"/>
      <c r="BP253" s="379"/>
      <c r="BQ253" s="379"/>
      <c r="BR253" s="379"/>
      <c r="BS253" s="379"/>
      <c r="BT253" s="379"/>
      <c r="BU253" s="379"/>
      <c r="BV253" s="379"/>
      <c r="BW253" s="379"/>
      <c r="BX253" s="379"/>
      <c r="BY253" s="379"/>
      <c r="BZ253" s="379"/>
      <c r="CA253" s="379"/>
      <c r="CB253" s="379"/>
      <c r="CC253" s="379"/>
      <c r="CD253" s="379"/>
      <c r="CE253" s="379"/>
      <c r="CF253" s="379"/>
      <c r="CG253" s="379"/>
      <c r="CH253" s="379"/>
      <c r="CI253" s="379"/>
      <c r="CJ253" s="379"/>
      <c r="CK253" s="379"/>
      <c r="CL253" s="379"/>
      <c r="CM253" s="379"/>
      <c r="CN253" s="379"/>
      <c r="CO253" s="379"/>
      <c r="CP253" s="379"/>
      <c r="CQ253" s="379"/>
      <c r="CR253" s="379"/>
      <c r="CS253" s="379"/>
      <c r="CT253" s="379"/>
      <c r="CU253" s="379"/>
      <c r="CV253" s="379"/>
      <c r="CW253" s="379"/>
      <c r="CX253" s="379"/>
      <c r="CY253" s="379"/>
      <c r="CZ253" s="379"/>
      <c r="DA253" s="379"/>
      <c r="DB253" s="379"/>
      <c r="DC253" s="379"/>
      <c r="DD253" s="379"/>
      <c r="DE253" s="379"/>
      <c r="DF253" s="379"/>
      <c r="DG253" s="379"/>
      <c r="DH253" s="379"/>
      <c r="DI253" s="379"/>
      <c r="DJ253" s="379"/>
      <c r="DK253" s="379"/>
      <c r="DL253" s="379"/>
      <c r="DM253" s="379"/>
      <c r="DN253" s="379"/>
      <c r="DO253" s="379"/>
      <c r="DP253" s="379"/>
      <c r="DQ253" s="379"/>
      <c r="DR253" s="379"/>
      <c r="DS253" s="379"/>
      <c r="DT253" s="379"/>
      <c r="DU253" s="379"/>
      <c r="DV253" s="379"/>
      <c r="DW253" s="379"/>
      <c r="DX253" s="379"/>
      <c r="DY253" s="379"/>
      <c r="DZ253" s="379"/>
    </row>
    <row r="254" spans="1:130" ht="90" x14ac:dyDescent="0.25">
      <c r="A254" s="468"/>
      <c r="B254" s="471"/>
      <c r="C254" s="484"/>
      <c r="D254" s="485"/>
      <c r="E254" s="486"/>
      <c r="F254" s="498"/>
      <c r="G254" s="499"/>
      <c r="H254" s="499"/>
      <c r="I254" s="499"/>
      <c r="J254" s="499"/>
      <c r="K254" s="433" t="s">
        <v>313</v>
      </c>
      <c r="L254" s="409">
        <v>80</v>
      </c>
      <c r="M254" s="409">
        <v>10</v>
      </c>
      <c r="N254" s="412">
        <f t="shared" si="16"/>
        <v>12.5</v>
      </c>
      <c r="O254" s="474"/>
      <c r="P254" s="476"/>
      <c r="Q254" s="379"/>
      <c r="R254" s="379"/>
      <c r="S254" s="379"/>
      <c r="T254" s="379"/>
      <c r="U254" s="379"/>
      <c r="V254" s="379"/>
      <c r="W254" s="379"/>
      <c r="X254" s="379"/>
      <c r="Y254" s="379"/>
      <c r="Z254" s="379"/>
      <c r="AA254" s="379"/>
      <c r="AB254" s="379"/>
      <c r="AC254" s="379"/>
      <c r="AD254" s="379"/>
      <c r="AE254" s="379"/>
      <c r="AF254" s="379"/>
      <c r="AG254" s="379"/>
      <c r="AH254" s="379"/>
      <c r="AI254" s="379"/>
      <c r="AJ254" s="379"/>
      <c r="AK254" s="379"/>
      <c r="AL254" s="379"/>
      <c r="AM254" s="379"/>
      <c r="AN254" s="379"/>
      <c r="AO254" s="379"/>
      <c r="AP254" s="379"/>
      <c r="AQ254" s="379"/>
      <c r="AR254" s="379"/>
      <c r="AS254" s="379"/>
      <c r="AT254" s="379"/>
      <c r="AU254" s="379"/>
      <c r="AV254" s="379"/>
      <c r="AW254" s="379"/>
      <c r="AX254" s="379"/>
      <c r="AY254" s="379"/>
      <c r="AZ254" s="379"/>
      <c r="BA254" s="379"/>
      <c r="BB254" s="379"/>
      <c r="BC254" s="379"/>
      <c r="BD254" s="379"/>
      <c r="BE254" s="379"/>
      <c r="BF254" s="379"/>
      <c r="BG254" s="379"/>
      <c r="BH254" s="379"/>
      <c r="BI254" s="379"/>
      <c r="BJ254" s="379"/>
      <c r="BK254" s="379"/>
      <c r="BL254" s="379"/>
      <c r="BM254" s="379"/>
      <c r="BN254" s="379"/>
      <c r="BO254" s="379"/>
      <c r="BP254" s="379"/>
      <c r="BQ254" s="379"/>
      <c r="BR254" s="379"/>
      <c r="BS254" s="379"/>
      <c r="BT254" s="379"/>
      <c r="BU254" s="379"/>
      <c r="BV254" s="379"/>
      <c r="BW254" s="379"/>
      <c r="BX254" s="379"/>
      <c r="BY254" s="379"/>
      <c r="BZ254" s="379"/>
      <c r="CA254" s="379"/>
      <c r="CB254" s="379"/>
      <c r="CC254" s="379"/>
      <c r="CD254" s="379"/>
      <c r="CE254" s="379"/>
      <c r="CF254" s="379"/>
      <c r="CG254" s="379"/>
      <c r="CH254" s="379"/>
      <c r="CI254" s="379"/>
      <c r="CJ254" s="379"/>
      <c r="CK254" s="379"/>
      <c r="CL254" s="379"/>
      <c r="CM254" s="379"/>
      <c r="CN254" s="379"/>
      <c r="CO254" s="379"/>
      <c r="CP254" s="379"/>
      <c r="CQ254" s="379"/>
      <c r="CR254" s="379"/>
      <c r="CS254" s="379"/>
      <c r="CT254" s="379"/>
      <c r="CU254" s="379"/>
      <c r="CV254" s="379"/>
      <c r="CW254" s="379"/>
      <c r="CX254" s="379"/>
      <c r="CY254" s="379"/>
      <c r="CZ254" s="379"/>
      <c r="DA254" s="379"/>
      <c r="DB254" s="379"/>
      <c r="DC254" s="379"/>
      <c r="DD254" s="379"/>
      <c r="DE254" s="379"/>
      <c r="DF254" s="379"/>
      <c r="DG254" s="379"/>
      <c r="DH254" s="379"/>
      <c r="DI254" s="379"/>
      <c r="DJ254" s="379"/>
      <c r="DK254" s="379"/>
      <c r="DL254" s="379"/>
      <c r="DM254" s="379"/>
      <c r="DN254" s="379"/>
      <c r="DO254" s="379"/>
      <c r="DP254" s="379"/>
      <c r="DQ254" s="379"/>
      <c r="DR254" s="379"/>
      <c r="DS254" s="379"/>
      <c r="DT254" s="379"/>
      <c r="DU254" s="379"/>
      <c r="DV254" s="379"/>
      <c r="DW254" s="379"/>
      <c r="DX254" s="379"/>
      <c r="DY254" s="379"/>
      <c r="DZ254" s="379"/>
    </row>
    <row r="255" spans="1:130" ht="75" x14ac:dyDescent="0.25">
      <c r="A255" s="468"/>
      <c r="B255" s="471"/>
      <c r="C255" s="484"/>
      <c r="D255" s="485"/>
      <c r="E255" s="486"/>
      <c r="F255" s="498"/>
      <c r="G255" s="499"/>
      <c r="H255" s="499"/>
      <c r="I255" s="499"/>
      <c r="J255" s="499"/>
      <c r="K255" s="424" t="s">
        <v>314</v>
      </c>
      <c r="L255" s="409">
        <v>2</v>
      </c>
      <c r="M255" s="409">
        <v>1</v>
      </c>
      <c r="N255" s="412">
        <f t="shared" si="16"/>
        <v>50</v>
      </c>
      <c r="O255" s="474"/>
      <c r="P255" s="476"/>
      <c r="Q255" s="379"/>
      <c r="R255" s="379"/>
      <c r="S255" s="379"/>
      <c r="T255" s="379"/>
      <c r="U255" s="379"/>
      <c r="V255" s="379"/>
      <c r="W255" s="379"/>
      <c r="X255" s="379"/>
      <c r="Y255" s="379"/>
      <c r="Z255" s="379"/>
      <c r="AA255" s="379"/>
      <c r="AB255" s="379"/>
      <c r="AC255" s="379"/>
      <c r="AD255" s="379"/>
      <c r="AE255" s="379"/>
      <c r="AF255" s="379"/>
      <c r="AG255" s="379"/>
      <c r="AH255" s="379"/>
      <c r="AI255" s="379"/>
      <c r="AJ255" s="379"/>
      <c r="AK255" s="379"/>
      <c r="AL255" s="379"/>
      <c r="AM255" s="379"/>
      <c r="AN255" s="379"/>
      <c r="AO255" s="379"/>
      <c r="AP255" s="379"/>
      <c r="AQ255" s="379"/>
      <c r="AR255" s="379"/>
      <c r="AS255" s="379"/>
      <c r="AT255" s="379"/>
      <c r="AU255" s="379"/>
      <c r="AV255" s="379"/>
      <c r="AW255" s="379"/>
      <c r="AX255" s="379"/>
      <c r="AY255" s="379"/>
      <c r="AZ255" s="379"/>
      <c r="BA255" s="379"/>
      <c r="BB255" s="379"/>
      <c r="BC255" s="379"/>
      <c r="BD255" s="379"/>
      <c r="BE255" s="379"/>
      <c r="BF255" s="379"/>
      <c r="BG255" s="379"/>
      <c r="BH255" s="379"/>
      <c r="BI255" s="379"/>
      <c r="BJ255" s="379"/>
      <c r="BK255" s="379"/>
      <c r="BL255" s="379"/>
      <c r="BM255" s="379"/>
      <c r="BN255" s="379"/>
      <c r="BO255" s="379"/>
      <c r="BP255" s="379"/>
      <c r="BQ255" s="379"/>
      <c r="BR255" s="379"/>
      <c r="BS255" s="379"/>
      <c r="BT255" s="379"/>
      <c r="BU255" s="379"/>
      <c r="BV255" s="379"/>
      <c r="BW255" s="379"/>
      <c r="BX255" s="379"/>
      <c r="BY255" s="379"/>
      <c r="BZ255" s="379"/>
      <c r="CA255" s="379"/>
      <c r="CB255" s="379"/>
      <c r="CC255" s="379"/>
      <c r="CD255" s="379"/>
      <c r="CE255" s="379"/>
      <c r="CF255" s="379"/>
      <c r="CG255" s="379"/>
      <c r="CH255" s="379"/>
      <c r="CI255" s="379"/>
      <c r="CJ255" s="379"/>
      <c r="CK255" s="379"/>
      <c r="CL255" s="379"/>
      <c r="CM255" s="379"/>
      <c r="CN255" s="379"/>
      <c r="CO255" s="379"/>
      <c r="CP255" s="379"/>
      <c r="CQ255" s="379"/>
      <c r="CR255" s="379"/>
      <c r="CS255" s="379"/>
      <c r="CT255" s="379"/>
      <c r="CU255" s="379"/>
      <c r="CV255" s="379"/>
      <c r="CW255" s="379"/>
      <c r="CX255" s="379"/>
      <c r="CY255" s="379"/>
      <c r="CZ255" s="379"/>
      <c r="DA255" s="379"/>
      <c r="DB255" s="379"/>
      <c r="DC255" s="379"/>
      <c r="DD255" s="379"/>
      <c r="DE255" s="379"/>
      <c r="DF255" s="379"/>
      <c r="DG255" s="379"/>
      <c r="DH255" s="379"/>
      <c r="DI255" s="379"/>
      <c r="DJ255" s="379"/>
      <c r="DK255" s="379"/>
      <c r="DL255" s="379"/>
      <c r="DM255" s="379"/>
      <c r="DN255" s="379"/>
      <c r="DO255" s="379"/>
      <c r="DP255" s="379"/>
      <c r="DQ255" s="379"/>
      <c r="DR255" s="379"/>
      <c r="DS255" s="379"/>
      <c r="DT255" s="379"/>
      <c r="DU255" s="379"/>
      <c r="DV255" s="379"/>
      <c r="DW255" s="379"/>
      <c r="DX255" s="379"/>
      <c r="DY255" s="379"/>
      <c r="DZ255" s="379"/>
    </row>
    <row r="256" spans="1:130" ht="135" x14ac:dyDescent="0.25">
      <c r="A256" s="468"/>
      <c r="B256" s="471"/>
      <c r="C256" s="484"/>
      <c r="D256" s="485"/>
      <c r="E256" s="486"/>
      <c r="F256" s="498"/>
      <c r="G256" s="499"/>
      <c r="H256" s="499"/>
      <c r="I256" s="499"/>
      <c r="J256" s="499"/>
      <c r="K256" s="425" t="s">
        <v>315</v>
      </c>
      <c r="L256" s="409">
        <v>75</v>
      </c>
      <c r="M256" s="409">
        <v>10</v>
      </c>
      <c r="N256" s="412">
        <f t="shared" si="16"/>
        <v>13.333333333333334</v>
      </c>
      <c r="O256" s="474"/>
      <c r="P256" s="476"/>
      <c r="Q256" s="379"/>
      <c r="R256" s="379"/>
      <c r="S256" s="379"/>
      <c r="T256" s="379"/>
      <c r="U256" s="379"/>
      <c r="V256" s="379"/>
      <c r="W256" s="379"/>
      <c r="X256" s="379"/>
      <c r="Y256" s="379"/>
      <c r="Z256" s="379"/>
      <c r="AA256" s="379"/>
      <c r="AB256" s="379"/>
      <c r="AC256" s="379"/>
      <c r="AD256" s="379"/>
      <c r="AE256" s="379"/>
      <c r="AF256" s="379"/>
      <c r="AG256" s="379"/>
      <c r="AH256" s="379"/>
      <c r="AI256" s="379"/>
      <c r="AJ256" s="379"/>
      <c r="AK256" s="379"/>
      <c r="AL256" s="379"/>
      <c r="AM256" s="379"/>
      <c r="AN256" s="379"/>
      <c r="AO256" s="379"/>
      <c r="AP256" s="379"/>
      <c r="AQ256" s="379"/>
      <c r="AR256" s="379"/>
      <c r="AS256" s="379"/>
      <c r="AT256" s="379"/>
      <c r="AU256" s="379"/>
      <c r="AV256" s="379"/>
      <c r="AW256" s="379"/>
      <c r="AX256" s="379"/>
      <c r="AY256" s="379"/>
      <c r="AZ256" s="379"/>
      <c r="BA256" s="379"/>
      <c r="BB256" s="379"/>
      <c r="BC256" s="379"/>
      <c r="BD256" s="379"/>
      <c r="BE256" s="379"/>
      <c r="BF256" s="379"/>
      <c r="BG256" s="379"/>
      <c r="BH256" s="379"/>
      <c r="BI256" s="379"/>
      <c r="BJ256" s="379"/>
      <c r="BK256" s="379"/>
      <c r="BL256" s="379"/>
      <c r="BM256" s="379"/>
      <c r="BN256" s="379"/>
      <c r="BO256" s="379"/>
      <c r="BP256" s="379"/>
      <c r="BQ256" s="379"/>
      <c r="BR256" s="379"/>
      <c r="BS256" s="379"/>
      <c r="BT256" s="379"/>
      <c r="BU256" s="379"/>
      <c r="BV256" s="379"/>
      <c r="BW256" s="379"/>
      <c r="BX256" s="379"/>
      <c r="BY256" s="379"/>
      <c r="BZ256" s="379"/>
      <c r="CA256" s="379"/>
      <c r="CB256" s="379"/>
      <c r="CC256" s="379"/>
      <c r="CD256" s="379"/>
      <c r="CE256" s="379"/>
      <c r="CF256" s="379"/>
      <c r="CG256" s="379"/>
      <c r="CH256" s="379"/>
      <c r="CI256" s="379"/>
      <c r="CJ256" s="379"/>
      <c r="CK256" s="379"/>
      <c r="CL256" s="379"/>
      <c r="CM256" s="379"/>
      <c r="CN256" s="379"/>
      <c r="CO256" s="379"/>
      <c r="CP256" s="379"/>
      <c r="CQ256" s="379"/>
      <c r="CR256" s="379"/>
      <c r="CS256" s="379"/>
      <c r="CT256" s="379"/>
      <c r="CU256" s="379"/>
      <c r="CV256" s="379"/>
      <c r="CW256" s="379"/>
      <c r="CX256" s="379"/>
      <c r="CY256" s="379"/>
      <c r="CZ256" s="379"/>
      <c r="DA256" s="379"/>
      <c r="DB256" s="379"/>
      <c r="DC256" s="379"/>
      <c r="DD256" s="379"/>
      <c r="DE256" s="379"/>
      <c r="DF256" s="379"/>
      <c r="DG256" s="379"/>
      <c r="DH256" s="379"/>
      <c r="DI256" s="379"/>
      <c r="DJ256" s="379"/>
      <c r="DK256" s="379"/>
      <c r="DL256" s="379"/>
      <c r="DM256" s="379"/>
      <c r="DN256" s="379"/>
      <c r="DO256" s="379"/>
      <c r="DP256" s="379"/>
      <c r="DQ256" s="379"/>
      <c r="DR256" s="379"/>
      <c r="DS256" s="379"/>
      <c r="DT256" s="379"/>
      <c r="DU256" s="379"/>
      <c r="DV256" s="379"/>
      <c r="DW256" s="379"/>
      <c r="DX256" s="379"/>
      <c r="DY256" s="379"/>
      <c r="DZ256" s="379"/>
    </row>
    <row r="257" spans="1:130" ht="15.75" x14ac:dyDescent="0.25">
      <c r="A257" s="468"/>
      <c r="B257" s="471"/>
      <c r="C257" s="484"/>
      <c r="D257" s="485"/>
      <c r="E257" s="486"/>
      <c r="F257" s="498"/>
      <c r="G257" s="499"/>
      <c r="H257" s="499"/>
      <c r="I257" s="499"/>
      <c r="J257" s="499"/>
      <c r="K257" s="413"/>
      <c r="L257" s="426"/>
      <c r="M257" s="427"/>
      <c r="N257" s="410">
        <f>SUM(N240:N256)</f>
        <v>1256.1773443524364</v>
      </c>
      <c r="O257" s="474"/>
      <c r="P257" s="476"/>
      <c r="Q257" s="379"/>
      <c r="R257" s="379"/>
      <c r="S257" s="379"/>
      <c r="T257" s="379"/>
      <c r="U257" s="379"/>
      <c r="V257" s="379"/>
      <c r="W257" s="379"/>
      <c r="X257" s="379"/>
      <c r="Y257" s="379"/>
      <c r="Z257" s="379"/>
      <c r="AA257" s="379"/>
      <c r="AB257" s="379"/>
      <c r="AC257" s="379"/>
      <c r="AD257" s="379"/>
      <c r="AE257" s="379"/>
      <c r="AF257" s="379"/>
      <c r="AG257" s="379"/>
      <c r="AH257" s="379"/>
      <c r="AI257" s="379"/>
      <c r="AJ257" s="379"/>
      <c r="AK257" s="379"/>
      <c r="AL257" s="379"/>
      <c r="AM257" s="379"/>
      <c r="AN257" s="379"/>
      <c r="AO257" s="379"/>
      <c r="AP257" s="379"/>
      <c r="AQ257" s="379"/>
      <c r="AR257" s="379"/>
      <c r="AS257" s="379"/>
      <c r="AT257" s="379"/>
      <c r="AU257" s="379"/>
      <c r="AV257" s="379"/>
      <c r="AW257" s="379"/>
      <c r="AX257" s="379"/>
      <c r="AY257" s="379"/>
      <c r="AZ257" s="379"/>
      <c r="BA257" s="379"/>
      <c r="BB257" s="379"/>
      <c r="BC257" s="379"/>
      <c r="BD257" s="379"/>
      <c r="BE257" s="379"/>
      <c r="BF257" s="379"/>
      <c r="BG257" s="379"/>
      <c r="BH257" s="379"/>
      <c r="BI257" s="379"/>
      <c r="BJ257" s="379"/>
      <c r="BK257" s="379"/>
      <c r="BL257" s="379"/>
      <c r="BM257" s="379"/>
      <c r="BN257" s="379"/>
      <c r="BO257" s="379"/>
      <c r="BP257" s="379"/>
      <c r="BQ257" s="379"/>
      <c r="BR257" s="379"/>
      <c r="BS257" s="379"/>
      <c r="BT257" s="379"/>
      <c r="BU257" s="379"/>
      <c r="BV257" s="379"/>
      <c r="BW257" s="379"/>
      <c r="BX257" s="379"/>
      <c r="BY257" s="379"/>
      <c r="BZ257" s="379"/>
      <c r="CA257" s="379"/>
      <c r="CB257" s="379"/>
      <c r="CC257" s="379"/>
      <c r="CD257" s="379"/>
      <c r="CE257" s="379"/>
      <c r="CF257" s="379"/>
      <c r="CG257" s="379"/>
      <c r="CH257" s="379"/>
      <c r="CI257" s="379"/>
      <c r="CJ257" s="379"/>
      <c r="CK257" s="379"/>
      <c r="CL257" s="379"/>
      <c r="CM257" s="379"/>
      <c r="CN257" s="379"/>
      <c r="CO257" s="379"/>
      <c r="CP257" s="379"/>
      <c r="CQ257" s="379"/>
      <c r="CR257" s="379"/>
      <c r="CS257" s="379"/>
      <c r="CT257" s="379"/>
      <c r="CU257" s="379"/>
      <c r="CV257" s="379"/>
      <c r="CW257" s="379"/>
      <c r="CX257" s="379"/>
      <c r="CY257" s="379"/>
      <c r="CZ257" s="379"/>
      <c r="DA257" s="379"/>
      <c r="DB257" s="379"/>
      <c r="DC257" s="379"/>
      <c r="DD257" s="379"/>
      <c r="DE257" s="379"/>
      <c r="DF257" s="379"/>
      <c r="DG257" s="379"/>
      <c r="DH257" s="379"/>
      <c r="DI257" s="379"/>
      <c r="DJ257" s="379"/>
      <c r="DK257" s="379"/>
      <c r="DL257" s="379"/>
      <c r="DM257" s="379"/>
      <c r="DN257" s="379"/>
      <c r="DO257" s="379"/>
      <c r="DP257" s="379"/>
      <c r="DQ257" s="379"/>
      <c r="DR257" s="379"/>
      <c r="DS257" s="379"/>
      <c r="DT257" s="379"/>
      <c r="DU257" s="379"/>
      <c r="DV257" s="379"/>
      <c r="DW257" s="379"/>
      <c r="DX257" s="379"/>
      <c r="DY257" s="379"/>
      <c r="DZ257" s="379"/>
    </row>
    <row r="258" spans="1:130" ht="16.5" thickBot="1" x14ac:dyDescent="0.3">
      <c r="A258" s="469"/>
      <c r="B258" s="472"/>
      <c r="C258" s="487"/>
      <c r="D258" s="488"/>
      <c r="E258" s="489"/>
      <c r="F258" s="498"/>
      <c r="G258" s="499"/>
      <c r="H258" s="499"/>
      <c r="I258" s="499"/>
      <c r="J258" s="499"/>
      <c r="K258" s="493" t="s">
        <v>50</v>
      </c>
      <c r="L258" s="494"/>
      <c r="M258" s="495"/>
      <c r="N258" s="456">
        <f>N257/17</f>
        <v>73.892784961908021</v>
      </c>
      <c r="O258" s="474"/>
      <c r="P258" s="476"/>
      <c r="Q258" s="379"/>
      <c r="R258" s="379"/>
      <c r="S258" s="379"/>
      <c r="T258" s="379"/>
      <c r="U258" s="379"/>
      <c r="V258" s="379"/>
      <c r="W258" s="379"/>
      <c r="X258" s="379"/>
      <c r="Y258" s="379"/>
      <c r="Z258" s="379"/>
      <c r="AA258" s="379"/>
      <c r="AB258" s="379"/>
      <c r="AC258" s="379"/>
      <c r="AD258" s="379"/>
      <c r="AE258" s="379"/>
      <c r="AF258" s="379"/>
      <c r="AG258" s="379"/>
      <c r="AH258" s="379"/>
      <c r="AI258" s="379"/>
      <c r="AJ258" s="379"/>
      <c r="AK258" s="379"/>
      <c r="AL258" s="379"/>
      <c r="AM258" s="379"/>
      <c r="AN258" s="379"/>
      <c r="AO258" s="379"/>
      <c r="AP258" s="379"/>
      <c r="AQ258" s="379"/>
      <c r="AR258" s="379"/>
      <c r="AS258" s="379"/>
      <c r="AT258" s="379"/>
      <c r="AU258" s="379"/>
      <c r="AV258" s="379"/>
      <c r="AW258" s="379"/>
      <c r="AX258" s="379"/>
      <c r="AY258" s="379"/>
      <c r="AZ258" s="379"/>
      <c r="BA258" s="379"/>
      <c r="BB258" s="379"/>
      <c r="BC258" s="379"/>
      <c r="BD258" s="379"/>
      <c r="BE258" s="379"/>
      <c r="BF258" s="379"/>
      <c r="BG258" s="379"/>
      <c r="BH258" s="379"/>
      <c r="BI258" s="379"/>
      <c r="BJ258" s="379"/>
      <c r="BK258" s="379"/>
      <c r="BL258" s="379"/>
      <c r="BM258" s="379"/>
      <c r="BN258" s="379"/>
      <c r="BO258" s="379"/>
      <c r="BP258" s="379"/>
      <c r="BQ258" s="379"/>
      <c r="BR258" s="379"/>
      <c r="BS258" s="379"/>
      <c r="BT258" s="379"/>
      <c r="BU258" s="379"/>
      <c r="BV258" s="379"/>
      <c r="BW258" s="379"/>
      <c r="BX258" s="379"/>
      <c r="BY258" s="379"/>
      <c r="BZ258" s="379"/>
      <c r="CA258" s="379"/>
      <c r="CB258" s="379"/>
      <c r="CC258" s="379"/>
      <c r="CD258" s="379"/>
      <c r="CE258" s="379"/>
      <c r="CF258" s="379"/>
      <c r="CG258" s="379"/>
      <c r="CH258" s="379"/>
      <c r="CI258" s="379"/>
      <c r="CJ258" s="379"/>
      <c r="CK258" s="379"/>
      <c r="CL258" s="379"/>
      <c r="CM258" s="379"/>
      <c r="CN258" s="379"/>
      <c r="CO258" s="379"/>
      <c r="CP258" s="379"/>
      <c r="CQ258" s="379"/>
      <c r="CR258" s="379"/>
      <c r="CS258" s="379"/>
      <c r="CT258" s="379"/>
      <c r="CU258" s="379"/>
      <c r="CV258" s="379"/>
      <c r="CW258" s="379"/>
      <c r="CX258" s="379"/>
      <c r="CY258" s="379"/>
      <c r="CZ258" s="379"/>
      <c r="DA258" s="379"/>
      <c r="DB258" s="379"/>
      <c r="DC258" s="379"/>
      <c r="DD258" s="379"/>
      <c r="DE258" s="379"/>
      <c r="DF258" s="379"/>
      <c r="DG258" s="379"/>
      <c r="DH258" s="379"/>
      <c r="DI258" s="379"/>
      <c r="DJ258" s="379"/>
      <c r="DK258" s="379"/>
      <c r="DL258" s="379"/>
      <c r="DM258" s="379"/>
      <c r="DN258" s="379"/>
      <c r="DO258" s="379"/>
      <c r="DP258" s="379"/>
      <c r="DQ258" s="379"/>
      <c r="DR258" s="379"/>
      <c r="DS258" s="379"/>
      <c r="DT258" s="379"/>
      <c r="DU258" s="379"/>
      <c r="DV258" s="379"/>
      <c r="DW258" s="379"/>
      <c r="DX258" s="379"/>
      <c r="DY258" s="379"/>
      <c r="DZ258" s="379"/>
    </row>
    <row r="259" spans="1:130" ht="63" x14ac:dyDescent="0.25">
      <c r="A259" s="439">
        <v>21</v>
      </c>
      <c r="B259" s="500" t="s">
        <v>316</v>
      </c>
      <c r="C259" s="449">
        <v>2</v>
      </c>
      <c r="D259" s="449">
        <v>1</v>
      </c>
      <c r="E259" s="450">
        <f>D259/C259*100</f>
        <v>50</v>
      </c>
      <c r="F259" s="461" t="s">
        <v>6</v>
      </c>
      <c r="G259" s="462">
        <v>6866.3</v>
      </c>
      <c r="H259" s="438">
        <v>2092.1999999999998</v>
      </c>
      <c r="I259" s="438">
        <f>H259/G259*100</f>
        <v>30.470559107525158</v>
      </c>
      <c r="J259" s="463">
        <f>E259/I259*100</f>
        <v>164.09282095401969</v>
      </c>
      <c r="K259" s="448" t="s">
        <v>317</v>
      </c>
      <c r="L259" s="446">
        <v>144</v>
      </c>
      <c r="M259" s="444">
        <v>0</v>
      </c>
      <c r="N259" s="445">
        <f>M259/L259*100</f>
        <v>0</v>
      </c>
      <c r="O259" s="514">
        <f>N268*J259/100</f>
        <v>10.25580130962623</v>
      </c>
      <c r="P259" s="504" t="s">
        <v>334</v>
      </c>
      <c r="Q259" s="379"/>
      <c r="R259" s="379"/>
      <c r="S259" s="379"/>
      <c r="T259" s="379"/>
      <c r="U259" s="379"/>
      <c r="V259" s="379"/>
      <c r="W259" s="379"/>
      <c r="X259" s="379"/>
      <c r="Y259" s="379"/>
      <c r="Z259" s="379"/>
      <c r="AA259" s="379"/>
      <c r="AB259" s="379"/>
      <c r="AC259" s="379"/>
      <c r="AD259" s="379"/>
      <c r="AE259" s="379"/>
      <c r="AF259" s="379"/>
      <c r="AG259" s="379"/>
      <c r="AH259" s="379"/>
      <c r="AI259" s="379"/>
      <c r="AJ259" s="379"/>
      <c r="AK259" s="379"/>
      <c r="AL259" s="379"/>
      <c r="AM259" s="379"/>
      <c r="AN259" s="379"/>
      <c r="AO259" s="379"/>
      <c r="AP259" s="379"/>
      <c r="AQ259" s="379"/>
      <c r="AR259" s="379"/>
      <c r="AS259" s="379"/>
      <c r="AT259" s="379"/>
      <c r="AU259" s="379"/>
      <c r="AV259" s="379"/>
      <c r="AW259" s="379"/>
      <c r="AX259" s="379"/>
      <c r="AY259" s="379"/>
      <c r="AZ259" s="379"/>
      <c r="BA259" s="379"/>
      <c r="BB259" s="379"/>
      <c r="BC259" s="379"/>
      <c r="BD259" s="379"/>
      <c r="BE259" s="379"/>
      <c r="BF259" s="379"/>
      <c r="BG259" s="379"/>
      <c r="BH259" s="379"/>
      <c r="BI259" s="379"/>
      <c r="BJ259" s="379"/>
      <c r="BK259" s="379"/>
      <c r="BL259" s="379"/>
      <c r="BM259" s="379"/>
      <c r="BN259" s="379"/>
      <c r="BO259" s="379"/>
      <c r="BP259" s="379"/>
      <c r="BQ259" s="379"/>
      <c r="BR259" s="379"/>
      <c r="BS259" s="379"/>
      <c r="BT259" s="379"/>
      <c r="BU259" s="379"/>
      <c r="BV259" s="379"/>
      <c r="BW259" s="379"/>
      <c r="BX259" s="379"/>
      <c r="BY259" s="379"/>
      <c r="BZ259" s="379"/>
      <c r="CA259" s="379"/>
      <c r="CB259" s="379"/>
      <c r="CC259" s="379"/>
      <c r="CD259" s="379"/>
      <c r="CE259" s="379"/>
      <c r="CF259" s="379"/>
      <c r="CG259" s="379"/>
      <c r="CH259" s="379"/>
      <c r="CI259" s="379"/>
      <c r="CJ259" s="379"/>
      <c r="CK259" s="379"/>
      <c r="CL259" s="379"/>
      <c r="CM259" s="379"/>
      <c r="CN259" s="379"/>
      <c r="CO259" s="379"/>
      <c r="CP259" s="379"/>
      <c r="CQ259" s="379"/>
      <c r="CR259" s="379"/>
      <c r="CS259" s="379"/>
      <c r="CT259" s="379"/>
      <c r="CU259" s="379"/>
      <c r="CV259" s="379"/>
      <c r="CW259" s="379"/>
      <c r="CX259" s="379"/>
      <c r="CY259" s="379"/>
      <c r="CZ259" s="379"/>
      <c r="DA259" s="379"/>
      <c r="DB259" s="379"/>
      <c r="DC259" s="379"/>
      <c r="DD259" s="379"/>
      <c r="DE259" s="379"/>
      <c r="DF259" s="379"/>
      <c r="DG259" s="379"/>
      <c r="DH259" s="379"/>
      <c r="DI259" s="379"/>
      <c r="DJ259" s="379"/>
      <c r="DK259" s="379"/>
      <c r="DL259" s="379"/>
      <c r="DM259" s="379"/>
      <c r="DN259" s="379"/>
      <c r="DO259" s="379"/>
      <c r="DP259" s="379"/>
      <c r="DQ259" s="379"/>
      <c r="DR259" s="379"/>
      <c r="DS259" s="379"/>
      <c r="DT259" s="379"/>
      <c r="DU259" s="379"/>
      <c r="DV259" s="379"/>
      <c r="DW259" s="379"/>
      <c r="DX259" s="379"/>
      <c r="DY259" s="379"/>
      <c r="DZ259" s="379"/>
    </row>
    <row r="260" spans="1:130" ht="94.5" x14ac:dyDescent="0.25">
      <c r="A260" s="440"/>
      <c r="B260" s="501"/>
      <c r="C260" s="505" t="s">
        <v>335</v>
      </c>
      <c r="D260" s="506"/>
      <c r="E260" s="507"/>
      <c r="F260" s="443" t="s">
        <v>53</v>
      </c>
      <c r="G260" s="447"/>
      <c r="H260" s="447"/>
      <c r="I260" s="438"/>
      <c r="J260" s="464"/>
      <c r="K260" s="448" t="s">
        <v>318</v>
      </c>
      <c r="L260" s="446">
        <v>0</v>
      </c>
      <c r="M260" s="444">
        <v>0</v>
      </c>
      <c r="N260" s="445">
        <v>0</v>
      </c>
      <c r="O260" s="514"/>
      <c r="P260" s="504"/>
      <c r="Q260" s="379"/>
      <c r="R260" s="379"/>
      <c r="S260" s="379"/>
      <c r="T260" s="379"/>
      <c r="U260" s="379"/>
      <c r="V260" s="379"/>
      <c r="W260" s="379"/>
      <c r="X260" s="379"/>
      <c r="Y260" s="379"/>
      <c r="Z260" s="379"/>
      <c r="AA260" s="379"/>
      <c r="AB260" s="379"/>
      <c r="AC260" s="379"/>
      <c r="AD260" s="379"/>
      <c r="AE260" s="379"/>
      <c r="AF260" s="379"/>
      <c r="AG260" s="379"/>
      <c r="AH260" s="379"/>
      <c r="AI260" s="379"/>
      <c r="AJ260" s="379"/>
      <c r="AK260" s="379"/>
      <c r="AL260" s="379"/>
      <c r="AM260" s="379"/>
      <c r="AN260" s="379"/>
      <c r="AO260" s="379"/>
      <c r="AP260" s="379"/>
      <c r="AQ260" s="379"/>
      <c r="AR260" s="379"/>
      <c r="AS260" s="379"/>
      <c r="AT260" s="379"/>
      <c r="AU260" s="379"/>
      <c r="AV260" s="379"/>
      <c r="AW260" s="379"/>
      <c r="AX260" s="379"/>
      <c r="AY260" s="379"/>
      <c r="AZ260" s="379"/>
      <c r="BA260" s="379"/>
      <c r="BB260" s="379"/>
      <c r="BC260" s="379"/>
      <c r="BD260" s="379"/>
      <c r="BE260" s="379"/>
      <c r="BF260" s="379"/>
      <c r="BG260" s="379"/>
      <c r="BH260" s="379"/>
      <c r="BI260" s="379"/>
      <c r="BJ260" s="379"/>
      <c r="BK260" s="379"/>
      <c r="BL260" s="379"/>
      <c r="BM260" s="379"/>
      <c r="BN260" s="379"/>
      <c r="BO260" s="379"/>
      <c r="BP260" s="379"/>
      <c r="BQ260" s="379"/>
      <c r="BR260" s="379"/>
      <c r="BS260" s="379"/>
      <c r="BT260" s="379"/>
      <c r="BU260" s="379"/>
      <c r="BV260" s="379"/>
      <c r="BW260" s="379"/>
      <c r="BX260" s="379"/>
      <c r="BY260" s="379"/>
      <c r="BZ260" s="379"/>
      <c r="CA260" s="379"/>
      <c r="CB260" s="379"/>
      <c r="CC260" s="379"/>
      <c r="CD260" s="379"/>
      <c r="CE260" s="379"/>
      <c r="CF260" s="379"/>
      <c r="CG260" s="379"/>
      <c r="CH260" s="379"/>
      <c r="CI260" s="379"/>
      <c r="CJ260" s="379"/>
      <c r="CK260" s="379"/>
      <c r="CL260" s="379"/>
      <c r="CM260" s="379"/>
      <c r="CN260" s="379"/>
      <c r="CO260" s="379"/>
      <c r="CP260" s="379"/>
      <c r="CQ260" s="379"/>
      <c r="CR260" s="379"/>
      <c r="CS260" s="379"/>
      <c r="CT260" s="379"/>
      <c r="CU260" s="379"/>
      <c r="CV260" s="379"/>
      <c r="CW260" s="379"/>
      <c r="CX260" s="379"/>
      <c r="CY260" s="379"/>
      <c r="CZ260" s="379"/>
      <c r="DA260" s="379"/>
      <c r="DB260" s="379"/>
      <c r="DC260" s="379"/>
      <c r="DD260" s="379"/>
      <c r="DE260" s="379"/>
      <c r="DF260" s="379"/>
      <c r="DG260" s="379"/>
      <c r="DH260" s="379"/>
      <c r="DI260" s="379"/>
      <c r="DJ260" s="379"/>
      <c r="DK260" s="379"/>
      <c r="DL260" s="379"/>
      <c r="DM260" s="379"/>
      <c r="DN260" s="379"/>
      <c r="DO260" s="379"/>
      <c r="DP260" s="379"/>
      <c r="DQ260" s="379"/>
      <c r="DR260" s="379"/>
      <c r="DS260" s="379"/>
      <c r="DT260" s="379"/>
      <c r="DU260" s="379"/>
      <c r="DV260" s="379"/>
      <c r="DW260" s="379"/>
      <c r="DX260" s="379"/>
      <c r="DY260" s="379"/>
      <c r="DZ260" s="379"/>
    </row>
    <row r="261" spans="1:130" ht="126" x14ac:dyDescent="0.25">
      <c r="A261" s="440"/>
      <c r="B261" s="501"/>
      <c r="C261" s="508"/>
      <c r="D261" s="509"/>
      <c r="E261" s="510"/>
      <c r="F261" s="443" t="s">
        <v>52</v>
      </c>
      <c r="G261" s="447">
        <v>4766.3</v>
      </c>
      <c r="H261" s="447">
        <v>1464.2</v>
      </c>
      <c r="I261" s="438">
        <f t="shared" ref="I261:I263" si="17">H261/G261*100</f>
        <v>30.719845582527327</v>
      </c>
      <c r="J261" s="464"/>
      <c r="K261" s="448" t="s">
        <v>319</v>
      </c>
      <c r="L261" s="446">
        <v>0</v>
      </c>
      <c r="M261" s="444">
        <v>0</v>
      </c>
      <c r="N261" s="445">
        <v>0</v>
      </c>
      <c r="O261" s="514"/>
      <c r="P261" s="504"/>
      <c r="Q261" s="379"/>
      <c r="R261" s="379"/>
      <c r="S261" s="379"/>
      <c r="T261" s="379"/>
      <c r="U261" s="379"/>
      <c r="V261" s="379"/>
      <c r="W261" s="379"/>
      <c r="X261" s="379"/>
      <c r="Y261" s="379"/>
      <c r="Z261" s="379"/>
      <c r="AA261" s="379"/>
      <c r="AB261" s="379"/>
      <c r="AC261" s="379"/>
      <c r="AD261" s="379"/>
      <c r="AE261" s="379"/>
      <c r="AF261" s="379"/>
      <c r="AG261" s="379"/>
      <c r="AH261" s="379"/>
      <c r="AI261" s="379"/>
      <c r="AJ261" s="379"/>
      <c r="AK261" s="379"/>
      <c r="AL261" s="379"/>
      <c r="AM261" s="379"/>
      <c r="AN261" s="379"/>
      <c r="AO261" s="379"/>
      <c r="AP261" s="379"/>
      <c r="AQ261" s="379"/>
      <c r="AR261" s="379"/>
      <c r="AS261" s="379"/>
      <c r="AT261" s="379"/>
      <c r="AU261" s="379"/>
      <c r="AV261" s="379"/>
      <c r="AW261" s="379"/>
      <c r="AX261" s="379"/>
      <c r="AY261" s="379"/>
      <c r="AZ261" s="379"/>
      <c r="BA261" s="379"/>
      <c r="BB261" s="379"/>
      <c r="BC261" s="379"/>
      <c r="BD261" s="379"/>
      <c r="BE261" s="379"/>
      <c r="BF261" s="379"/>
      <c r="BG261" s="379"/>
      <c r="BH261" s="379"/>
      <c r="BI261" s="379"/>
      <c r="BJ261" s="379"/>
      <c r="BK261" s="379"/>
      <c r="BL261" s="379"/>
      <c r="BM261" s="379"/>
      <c r="BN261" s="379"/>
      <c r="BO261" s="379"/>
      <c r="BP261" s="379"/>
      <c r="BQ261" s="379"/>
      <c r="BR261" s="379"/>
      <c r="BS261" s="379"/>
      <c r="BT261" s="379"/>
      <c r="BU261" s="379"/>
      <c r="BV261" s="379"/>
      <c r="BW261" s="379"/>
      <c r="BX261" s="379"/>
      <c r="BY261" s="379"/>
      <c r="BZ261" s="379"/>
      <c r="CA261" s="379"/>
      <c r="CB261" s="379"/>
      <c r="CC261" s="379"/>
      <c r="CD261" s="379"/>
      <c r="CE261" s="379"/>
      <c r="CF261" s="379"/>
      <c r="CG261" s="379"/>
      <c r="CH261" s="379"/>
      <c r="CI261" s="379"/>
      <c r="CJ261" s="379"/>
      <c r="CK261" s="379"/>
      <c r="CL261" s="379"/>
      <c r="CM261" s="379"/>
      <c r="CN261" s="379"/>
      <c r="CO261" s="379"/>
      <c r="CP261" s="379"/>
      <c r="CQ261" s="379"/>
      <c r="CR261" s="379"/>
      <c r="CS261" s="379"/>
      <c r="CT261" s="379"/>
      <c r="CU261" s="379"/>
      <c r="CV261" s="379"/>
      <c r="CW261" s="379"/>
      <c r="CX261" s="379"/>
      <c r="CY261" s="379"/>
      <c r="CZ261" s="379"/>
      <c r="DA261" s="379"/>
      <c r="DB261" s="379"/>
      <c r="DC261" s="379"/>
      <c r="DD261" s="379"/>
      <c r="DE261" s="379"/>
      <c r="DF261" s="379"/>
      <c r="DG261" s="379"/>
      <c r="DH261" s="379"/>
      <c r="DI261" s="379"/>
      <c r="DJ261" s="379"/>
      <c r="DK261" s="379"/>
      <c r="DL261" s="379"/>
      <c r="DM261" s="379"/>
      <c r="DN261" s="379"/>
      <c r="DO261" s="379"/>
      <c r="DP261" s="379"/>
      <c r="DQ261" s="379"/>
      <c r="DR261" s="379"/>
      <c r="DS261" s="379"/>
      <c r="DT261" s="379"/>
      <c r="DU261" s="379"/>
      <c r="DV261" s="379"/>
      <c r="DW261" s="379"/>
      <c r="DX261" s="379"/>
      <c r="DY261" s="379"/>
      <c r="DZ261" s="379"/>
    </row>
    <row r="262" spans="1:130" ht="47.25" x14ac:dyDescent="0.25">
      <c r="A262" s="440"/>
      <c r="B262" s="501"/>
      <c r="C262" s="508"/>
      <c r="D262" s="509"/>
      <c r="E262" s="510"/>
      <c r="F262" s="443" t="s">
        <v>54</v>
      </c>
      <c r="G262" s="447">
        <v>370.55</v>
      </c>
      <c r="H262" s="447">
        <v>382.78</v>
      </c>
      <c r="I262" s="438">
        <f t="shared" si="17"/>
        <v>103.30049925785994</v>
      </c>
      <c r="J262" s="464"/>
      <c r="K262" s="448" t="s">
        <v>320</v>
      </c>
      <c r="L262" s="446">
        <v>2</v>
      </c>
      <c r="M262" s="444">
        <v>1</v>
      </c>
      <c r="N262" s="445">
        <f t="shared" ref="N262:N263" si="18">M262/L262*100</f>
        <v>50</v>
      </c>
      <c r="O262" s="514"/>
      <c r="P262" s="504"/>
      <c r="Q262" s="379"/>
      <c r="R262" s="379"/>
      <c r="S262" s="379"/>
      <c r="T262" s="379"/>
      <c r="U262" s="379"/>
      <c r="V262" s="379"/>
      <c r="W262" s="379"/>
      <c r="X262" s="379"/>
      <c r="Y262" s="379"/>
      <c r="Z262" s="379"/>
      <c r="AA262" s="379"/>
      <c r="AB262" s="379"/>
      <c r="AC262" s="379"/>
      <c r="AD262" s="379"/>
      <c r="AE262" s="379"/>
      <c r="AF262" s="379"/>
      <c r="AG262" s="379"/>
      <c r="AH262" s="379"/>
      <c r="AI262" s="379"/>
      <c r="AJ262" s="379"/>
      <c r="AK262" s="379"/>
      <c r="AL262" s="379"/>
      <c r="AM262" s="379"/>
      <c r="AN262" s="379"/>
      <c r="AO262" s="379"/>
      <c r="AP262" s="379"/>
      <c r="AQ262" s="379"/>
      <c r="AR262" s="379"/>
      <c r="AS262" s="379"/>
      <c r="AT262" s="379"/>
      <c r="AU262" s="379"/>
      <c r="AV262" s="379"/>
      <c r="AW262" s="379"/>
      <c r="AX262" s="379"/>
      <c r="AY262" s="379"/>
      <c r="AZ262" s="379"/>
      <c r="BA262" s="379"/>
      <c r="BB262" s="379"/>
      <c r="BC262" s="379"/>
      <c r="BD262" s="379"/>
      <c r="BE262" s="379"/>
      <c r="BF262" s="379"/>
      <c r="BG262" s="379"/>
      <c r="BH262" s="379"/>
      <c r="BI262" s="379"/>
      <c r="BJ262" s="379"/>
      <c r="BK262" s="379"/>
      <c r="BL262" s="379"/>
      <c r="BM262" s="379"/>
      <c r="BN262" s="379"/>
      <c r="BO262" s="379"/>
      <c r="BP262" s="379"/>
      <c r="BQ262" s="379"/>
      <c r="BR262" s="379"/>
      <c r="BS262" s="379"/>
      <c r="BT262" s="379"/>
      <c r="BU262" s="379"/>
      <c r="BV262" s="379"/>
      <c r="BW262" s="379"/>
      <c r="BX262" s="379"/>
      <c r="BY262" s="379"/>
      <c r="BZ262" s="379"/>
      <c r="CA262" s="379"/>
      <c r="CB262" s="379"/>
      <c r="CC262" s="379"/>
      <c r="CD262" s="379"/>
      <c r="CE262" s="379"/>
      <c r="CF262" s="379"/>
      <c r="CG262" s="379"/>
      <c r="CH262" s="379"/>
      <c r="CI262" s="379"/>
      <c r="CJ262" s="379"/>
      <c r="CK262" s="379"/>
      <c r="CL262" s="379"/>
      <c r="CM262" s="379"/>
      <c r="CN262" s="379"/>
      <c r="CO262" s="379"/>
      <c r="CP262" s="379"/>
      <c r="CQ262" s="379"/>
      <c r="CR262" s="379"/>
      <c r="CS262" s="379"/>
      <c r="CT262" s="379"/>
      <c r="CU262" s="379"/>
      <c r="CV262" s="379"/>
      <c r="CW262" s="379"/>
      <c r="CX262" s="379"/>
      <c r="CY262" s="379"/>
      <c r="CZ262" s="379"/>
      <c r="DA262" s="379"/>
      <c r="DB262" s="379"/>
      <c r="DC262" s="379"/>
      <c r="DD262" s="379"/>
      <c r="DE262" s="379"/>
      <c r="DF262" s="379"/>
      <c r="DG262" s="379"/>
      <c r="DH262" s="379"/>
      <c r="DI262" s="379"/>
      <c r="DJ262" s="379"/>
      <c r="DK262" s="379"/>
      <c r="DL262" s="379"/>
      <c r="DM262" s="379"/>
      <c r="DN262" s="379"/>
      <c r="DO262" s="379"/>
      <c r="DP262" s="379"/>
      <c r="DQ262" s="379"/>
      <c r="DR262" s="379"/>
      <c r="DS262" s="379"/>
      <c r="DT262" s="379"/>
      <c r="DU262" s="379"/>
      <c r="DV262" s="379"/>
      <c r="DW262" s="379"/>
      <c r="DX262" s="379"/>
      <c r="DY262" s="379"/>
      <c r="DZ262" s="379"/>
    </row>
    <row r="263" spans="1:130" ht="183" customHeight="1" x14ac:dyDescent="0.25">
      <c r="A263" s="440"/>
      <c r="B263" s="501"/>
      <c r="C263" s="508"/>
      <c r="D263" s="509"/>
      <c r="E263" s="510"/>
      <c r="F263" s="442" t="s">
        <v>55</v>
      </c>
      <c r="G263" s="447">
        <v>1732.32</v>
      </c>
      <c r="H263" s="447">
        <v>245.23</v>
      </c>
      <c r="I263" s="438">
        <f t="shared" si="17"/>
        <v>14.156160524614389</v>
      </c>
      <c r="J263" s="464"/>
      <c r="K263" s="448" t="s">
        <v>321</v>
      </c>
      <c r="L263" s="446">
        <v>2.1139999999999999</v>
      </c>
      <c r="M263" s="444">
        <v>0</v>
      </c>
      <c r="N263" s="445">
        <f t="shared" si="18"/>
        <v>0</v>
      </c>
      <c r="O263" s="514"/>
      <c r="P263" s="504"/>
      <c r="Q263" s="379"/>
      <c r="R263" s="379"/>
      <c r="S263" s="379"/>
      <c r="T263" s="379"/>
      <c r="U263" s="379"/>
      <c r="V263" s="379"/>
      <c r="W263" s="379"/>
      <c r="X263" s="379"/>
      <c r="Y263" s="379"/>
      <c r="Z263" s="379"/>
      <c r="AA263" s="379"/>
      <c r="AB263" s="379"/>
      <c r="AC263" s="379"/>
      <c r="AD263" s="379"/>
      <c r="AE263" s="379"/>
      <c r="AF263" s="379"/>
      <c r="AG263" s="379"/>
      <c r="AH263" s="379"/>
      <c r="AI263" s="379"/>
      <c r="AJ263" s="379"/>
      <c r="AK263" s="379"/>
      <c r="AL263" s="379"/>
      <c r="AM263" s="379"/>
      <c r="AN263" s="379"/>
      <c r="AO263" s="379"/>
      <c r="AP263" s="379"/>
      <c r="AQ263" s="379"/>
      <c r="AR263" s="379"/>
      <c r="AS263" s="379"/>
      <c r="AT263" s="379"/>
      <c r="AU263" s="379"/>
      <c r="AV263" s="379"/>
      <c r="AW263" s="379"/>
      <c r="AX263" s="379"/>
      <c r="AY263" s="379"/>
      <c r="AZ263" s="379"/>
      <c r="BA263" s="379"/>
      <c r="BB263" s="379"/>
      <c r="BC263" s="379"/>
      <c r="BD263" s="379"/>
      <c r="BE263" s="379"/>
      <c r="BF263" s="379"/>
      <c r="BG263" s="379"/>
      <c r="BH263" s="379"/>
      <c r="BI263" s="379"/>
      <c r="BJ263" s="379"/>
      <c r="BK263" s="379"/>
      <c r="BL263" s="379"/>
      <c r="BM263" s="379"/>
      <c r="BN263" s="379"/>
      <c r="BO263" s="379"/>
      <c r="BP263" s="379"/>
      <c r="BQ263" s="379"/>
      <c r="BR263" s="379"/>
      <c r="BS263" s="379"/>
      <c r="BT263" s="379"/>
      <c r="BU263" s="379"/>
      <c r="BV263" s="379"/>
      <c r="BW263" s="379"/>
      <c r="BX263" s="379"/>
      <c r="BY263" s="379"/>
      <c r="BZ263" s="379"/>
      <c r="CA263" s="379"/>
      <c r="CB263" s="379"/>
      <c r="CC263" s="379"/>
      <c r="CD263" s="379"/>
      <c r="CE263" s="379"/>
      <c r="CF263" s="379"/>
      <c r="CG263" s="379"/>
      <c r="CH263" s="379"/>
      <c r="CI263" s="379"/>
      <c r="CJ263" s="379"/>
      <c r="CK263" s="379"/>
      <c r="CL263" s="379"/>
      <c r="CM263" s="379"/>
      <c r="CN263" s="379"/>
      <c r="CO263" s="379"/>
      <c r="CP263" s="379"/>
      <c r="CQ263" s="379"/>
      <c r="CR263" s="379"/>
      <c r="CS263" s="379"/>
      <c r="CT263" s="379"/>
      <c r="CU263" s="379"/>
      <c r="CV263" s="379"/>
      <c r="CW263" s="379"/>
      <c r="CX263" s="379"/>
      <c r="CY263" s="379"/>
      <c r="CZ263" s="379"/>
      <c r="DA263" s="379"/>
      <c r="DB263" s="379"/>
      <c r="DC263" s="379"/>
      <c r="DD263" s="379"/>
      <c r="DE263" s="379"/>
      <c r="DF263" s="379"/>
      <c r="DG263" s="379"/>
      <c r="DH263" s="379"/>
      <c r="DI263" s="379"/>
      <c r="DJ263" s="379"/>
      <c r="DK263" s="379"/>
      <c r="DL263" s="379"/>
      <c r="DM263" s="379"/>
      <c r="DN263" s="379"/>
      <c r="DO263" s="379"/>
      <c r="DP263" s="379"/>
      <c r="DQ263" s="379"/>
      <c r="DR263" s="379"/>
      <c r="DS263" s="379"/>
      <c r="DT263" s="379"/>
      <c r="DU263" s="379"/>
      <c r="DV263" s="379"/>
      <c r="DW263" s="379"/>
      <c r="DX263" s="379"/>
      <c r="DY263" s="379"/>
      <c r="DZ263" s="379"/>
    </row>
    <row r="264" spans="1:130" s="379" customFormat="1" ht="60.75" customHeight="1" x14ac:dyDescent="0.25">
      <c r="A264" s="440"/>
      <c r="B264" s="501"/>
      <c r="C264" s="508"/>
      <c r="D264" s="509"/>
      <c r="E264" s="510"/>
      <c r="F264" s="442"/>
      <c r="G264" s="447"/>
      <c r="H264" s="447"/>
      <c r="I264" s="438"/>
      <c r="J264" s="464"/>
      <c r="K264" s="465" t="s">
        <v>331</v>
      </c>
      <c r="L264" s="446">
        <v>0</v>
      </c>
      <c r="M264" s="444">
        <v>0</v>
      </c>
      <c r="N264" s="445">
        <v>0</v>
      </c>
      <c r="O264" s="514"/>
      <c r="P264" s="504"/>
    </row>
    <row r="265" spans="1:130" s="379" customFormat="1" ht="169.5" customHeight="1" x14ac:dyDescent="0.25">
      <c r="A265" s="440"/>
      <c r="B265" s="501"/>
      <c r="C265" s="508"/>
      <c r="D265" s="509"/>
      <c r="E265" s="510"/>
      <c r="F265" s="442"/>
      <c r="G265" s="447"/>
      <c r="H265" s="447"/>
      <c r="I265" s="438"/>
      <c r="J265" s="464"/>
      <c r="K265" s="465" t="s">
        <v>332</v>
      </c>
      <c r="L265" s="446">
        <v>0</v>
      </c>
      <c r="M265" s="444">
        <v>0</v>
      </c>
      <c r="N265" s="445">
        <v>0</v>
      </c>
      <c r="O265" s="514"/>
      <c r="P265" s="504"/>
    </row>
    <row r="266" spans="1:130" s="379" customFormat="1" ht="183" customHeight="1" x14ac:dyDescent="0.25">
      <c r="A266" s="440"/>
      <c r="B266" s="501"/>
      <c r="C266" s="508"/>
      <c r="D266" s="509"/>
      <c r="E266" s="510"/>
      <c r="F266" s="442"/>
      <c r="G266" s="447"/>
      <c r="H266" s="447"/>
      <c r="I266" s="438"/>
      <c r="J266" s="464"/>
      <c r="K266" s="465" t="s">
        <v>333</v>
      </c>
      <c r="L266" s="446">
        <v>0</v>
      </c>
      <c r="M266" s="444">
        <v>0</v>
      </c>
      <c r="N266" s="445">
        <v>0</v>
      </c>
      <c r="O266" s="514"/>
      <c r="P266" s="504"/>
    </row>
    <row r="267" spans="1:130" ht="15.75" x14ac:dyDescent="0.25">
      <c r="A267" s="440"/>
      <c r="B267" s="501"/>
      <c r="C267" s="508"/>
      <c r="D267" s="509"/>
      <c r="E267" s="510"/>
      <c r="F267" s="466"/>
      <c r="G267" s="466"/>
      <c r="H267" s="466"/>
      <c r="I267" s="466"/>
      <c r="J267" s="466"/>
      <c r="K267" s="401"/>
      <c r="L267" s="409"/>
      <c r="M267" s="409"/>
      <c r="N267" s="403">
        <f>SUM(N259:N263)</f>
        <v>50</v>
      </c>
      <c r="O267" s="514"/>
      <c r="P267" s="504"/>
      <c r="Q267" s="379"/>
      <c r="R267" s="379"/>
      <c r="S267" s="379"/>
      <c r="T267" s="379"/>
      <c r="U267" s="379"/>
      <c r="V267" s="379"/>
      <c r="W267" s="379"/>
      <c r="X267" s="379"/>
      <c r="Y267" s="379"/>
      <c r="Z267" s="379"/>
      <c r="AA267" s="379"/>
      <c r="AB267" s="379"/>
      <c r="AC267" s="379"/>
      <c r="AD267" s="379"/>
      <c r="AE267" s="379"/>
      <c r="AF267" s="379"/>
      <c r="AG267" s="379"/>
      <c r="AH267" s="379"/>
      <c r="AI267" s="379"/>
      <c r="AJ267" s="379"/>
      <c r="AK267" s="379"/>
      <c r="AL267" s="379"/>
      <c r="AM267" s="379"/>
      <c r="AN267" s="379"/>
      <c r="AO267" s="379"/>
      <c r="AP267" s="379"/>
      <c r="AQ267" s="379"/>
      <c r="AR267" s="379"/>
      <c r="AS267" s="379"/>
      <c r="AT267" s="379"/>
      <c r="AU267" s="379"/>
      <c r="AV267" s="379"/>
      <c r="AW267" s="379"/>
      <c r="AX267" s="379"/>
      <c r="AY267" s="379"/>
      <c r="AZ267" s="379"/>
      <c r="BA267" s="379"/>
      <c r="BB267" s="379"/>
      <c r="BC267" s="379"/>
      <c r="BD267" s="379"/>
      <c r="BE267" s="379"/>
      <c r="BF267" s="379"/>
      <c r="BG267" s="379"/>
      <c r="BH267" s="379"/>
      <c r="BI267" s="379"/>
      <c r="BJ267" s="379"/>
      <c r="BK267" s="379"/>
      <c r="BL267" s="379"/>
      <c r="BM267" s="379"/>
      <c r="BN267" s="379"/>
      <c r="BO267" s="379"/>
      <c r="BP267" s="379"/>
      <c r="BQ267" s="379"/>
      <c r="BR267" s="379"/>
      <c r="BS267" s="379"/>
      <c r="BT267" s="379"/>
      <c r="BU267" s="379"/>
      <c r="BV267" s="379"/>
      <c r="BW267" s="379"/>
      <c r="BX267" s="379"/>
      <c r="BY267" s="379"/>
      <c r="BZ267" s="379"/>
      <c r="CA267" s="379"/>
      <c r="CB267" s="379"/>
      <c r="CC267" s="379"/>
      <c r="CD267" s="379"/>
      <c r="CE267" s="379"/>
      <c r="CF267" s="379"/>
      <c r="CG267" s="379"/>
      <c r="CH267" s="379"/>
      <c r="CI267" s="379"/>
      <c r="CJ267" s="379"/>
      <c r="CK267" s="379"/>
      <c r="CL267" s="379"/>
      <c r="CM267" s="379"/>
      <c r="CN267" s="379"/>
      <c r="CO267" s="379"/>
      <c r="CP267" s="379"/>
      <c r="CQ267" s="379"/>
      <c r="CR267" s="379"/>
      <c r="CS267" s="379"/>
      <c r="CT267" s="379"/>
      <c r="CU267" s="379"/>
      <c r="CV267" s="379"/>
      <c r="CW267" s="379"/>
      <c r="CX267" s="379"/>
      <c r="CY267" s="379"/>
      <c r="CZ267" s="379"/>
      <c r="DA267" s="379"/>
      <c r="DB267" s="379"/>
      <c r="DC267" s="379"/>
      <c r="DD267" s="379"/>
      <c r="DE267" s="379"/>
      <c r="DF267" s="379"/>
      <c r="DG267" s="379"/>
      <c r="DH267" s="379"/>
      <c r="DI267" s="379"/>
      <c r="DJ267" s="379"/>
      <c r="DK267" s="379"/>
      <c r="DL267" s="379"/>
      <c r="DM267" s="379"/>
      <c r="DN267" s="379"/>
      <c r="DO267" s="379"/>
      <c r="DP267" s="379"/>
      <c r="DQ267" s="379"/>
      <c r="DR267" s="379"/>
      <c r="DS267" s="379"/>
      <c r="DT267" s="379"/>
      <c r="DU267" s="379"/>
      <c r="DV267" s="379"/>
      <c r="DW267" s="379"/>
      <c r="DX267" s="379"/>
      <c r="DY267" s="379"/>
      <c r="DZ267" s="379"/>
    </row>
    <row r="268" spans="1:130" ht="16.5" thickBot="1" x14ac:dyDescent="0.3">
      <c r="A268" s="441"/>
      <c r="B268" s="502"/>
      <c r="C268" s="511"/>
      <c r="D268" s="512"/>
      <c r="E268" s="513"/>
      <c r="F268" s="466"/>
      <c r="G268" s="466"/>
      <c r="H268" s="466"/>
      <c r="I268" s="466"/>
      <c r="J268" s="466"/>
      <c r="K268" s="503" t="s">
        <v>50</v>
      </c>
      <c r="L268" s="503"/>
      <c r="M268" s="503"/>
      <c r="N268" s="403">
        <f>N267/8</f>
        <v>6.25</v>
      </c>
      <c r="O268" s="514"/>
      <c r="P268" s="504"/>
      <c r="Q268" s="379"/>
      <c r="R268" s="379"/>
      <c r="S268" s="379"/>
      <c r="T268" s="379"/>
      <c r="U268" s="379"/>
      <c r="V268" s="379"/>
      <c r="W268" s="379"/>
      <c r="X268" s="379"/>
      <c r="Y268" s="379"/>
      <c r="Z268" s="379"/>
      <c r="AA268" s="379"/>
      <c r="AB268" s="379"/>
      <c r="AC268" s="379"/>
      <c r="AD268" s="379"/>
      <c r="AE268" s="379"/>
      <c r="AF268" s="379"/>
      <c r="AG268" s="379"/>
      <c r="AH268" s="379"/>
      <c r="AI268" s="379"/>
      <c r="AJ268" s="379"/>
      <c r="AK268" s="379"/>
      <c r="AL268" s="379"/>
      <c r="AM268" s="379"/>
      <c r="AN268" s="379"/>
      <c r="AO268" s="379"/>
      <c r="AP268" s="379"/>
      <c r="AQ268" s="379"/>
      <c r="AR268" s="379"/>
      <c r="AS268" s="379"/>
      <c r="AT268" s="379"/>
      <c r="AU268" s="379"/>
      <c r="AV268" s="379"/>
      <c r="AW268" s="379"/>
      <c r="AX268" s="379"/>
      <c r="AY268" s="379"/>
      <c r="AZ268" s="379"/>
      <c r="BA268" s="379"/>
      <c r="BB268" s="379"/>
      <c r="BC268" s="379"/>
      <c r="BD268" s="379"/>
      <c r="BE268" s="379"/>
      <c r="BF268" s="379"/>
      <c r="BG268" s="379"/>
      <c r="BH268" s="379"/>
      <c r="BI268" s="379"/>
      <c r="BJ268" s="379"/>
      <c r="BK268" s="379"/>
      <c r="BL268" s="379"/>
      <c r="BM268" s="379"/>
      <c r="BN268" s="379"/>
      <c r="BO268" s="379"/>
      <c r="BP268" s="379"/>
      <c r="BQ268" s="379"/>
      <c r="BR268" s="379"/>
      <c r="BS268" s="379"/>
      <c r="BT268" s="379"/>
      <c r="BU268" s="379"/>
      <c r="BV268" s="379"/>
      <c r="BW268" s="379"/>
      <c r="BX268" s="379"/>
      <c r="BY268" s="379"/>
      <c r="BZ268" s="379"/>
      <c r="CA268" s="379"/>
      <c r="CB268" s="379"/>
      <c r="CC268" s="379"/>
      <c r="CD268" s="379"/>
      <c r="CE268" s="379"/>
      <c r="CF268" s="379"/>
      <c r="CG268" s="379"/>
      <c r="CH268" s="379"/>
      <c r="CI268" s="379"/>
      <c r="CJ268" s="379"/>
      <c r="CK268" s="379"/>
      <c r="CL268" s="379"/>
      <c r="CM268" s="379"/>
      <c r="CN268" s="379"/>
      <c r="CO268" s="379"/>
      <c r="CP268" s="379"/>
      <c r="CQ268" s="379"/>
      <c r="CR268" s="379"/>
      <c r="CS268" s="379"/>
      <c r="CT268" s="379"/>
      <c r="CU268" s="379"/>
      <c r="CV268" s="379"/>
      <c r="CW268" s="379"/>
      <c r="CX268" s="379"/>
      <c r="CY268" s="379"/>
      <c r="CZ268" s="379"/>
      <c r="DA268" s="379"/>
      <c r="DB268" s="379"/>
      <c r="DC268" s="379"/>
      <c r="DD268" s="379"/>
      <c r="DE268" s="379"/>
      <c r="DF268" s="379"/>
      <c r="DG268" s="379"/>
      <c r="DH268" s="379"/>
      <c r="DI268" s="379"/>
      <c r="DJ268" s="379"/>
      <c r="DK268" s="379"/>
      <c r="DL268" s="379"/>
      <c r="DM268" s="379"/>
      <c r="DN268" s="379"/>
      <c r="DO268" s="379"/>
      <c r="DP268" s="379"/>
      <c r="DQ268" s="379"/>
      <c r="DR268" s="379"/>
      <c r="DS268" s="379"/>
      <c r="DT268" s="379"/>
      <c r="DU268" s="379"/>
      <c r="DV268" s="379"/>
      <c r="DW268" s="379"/>
      <c r="DX268" s="379"/>
      <c r="DY268" s="379"/>
      <c r="DZ268" s="379"/>
    </row>
    <row r="269" spans="1:130" ht="141.75" x14ac:dyDescent="0.25">
      <c r="A269" s="467">
        <v>22</v>
      </c>
      <c r="B269" s="470" t="s">
        <v>322</v>
      </c>
      <c r="C269" s="384">
        <v>9</v>
      </c>
      <c r="D269" s="384">
        <v>6</v>
      </c>
      <c r="E269" s="389">
        <f>D269/C269*100</f>
        <v>66.666666666666657</v>
      </c>
      <c r="F269" s="457" t="s">
        <v>6</v>
      </c>
      <c r="G269" s="458">
        <v>0</v>
      </c>
      <c r="H269" s="459">
        <v>0</v>
      </c>
      <c r="I269" s="130">
        <v>0</v>
      </c>
      <c r="J269" s="131">
        <v>0</v>
      </c>
      <c r="K269" s="454" t="s">
        <v>323</v>
      </c>
      <c r="L269" s="417">
        <v>12</v>
      </c>
      <c r="M269" s="411">
        <v>12</v>
      </c>
      <c r="N269" s="460">
        <v>100</v>
      </c>
      <c r="O269" s="479">
        <v>0</v>
      </c>
      <c r="P269" s="476" t="s">
        <v>71</v>
      </c>
      <c r="Q269" s="379"/>
      <c r="R269" s="379"/>
      <c r="S269" s="379"/>
      <c r="T269" s="379"/>
      <c r="U269" s="379"/>
      <c r="V269" s="379"/>
      <c r="W269" s="379"/>
      <c r="X269" s="379"/>
      <c r="Y269" s="379"/>
      <c r="Z269" s="379"/>
      <c r="AA269" s="379"/>
      <c r="AB269" s="379"/>
      <c r="AC269" s="379"/>
      <c r="AD269" s="379"/>
      <c r="AE269" s="379"/>
      <c r="AF269" s="379"/>
      <c r="AG269" s="379"/>
      <c r="AH269" s="379"/>
      <c r="AI269" s="379"/>
      <c r="AJ269" s="379"/>
      <c r="AK269" s="379"/>
      <c r="AL269" s="379"/>
      <c r="AM269" s="379"/>
      <c r="AN269" s="379"/>
      <c r="AO269" s="379"/>
      <c r="AP269" s="379"/>
      <c r="AQ269" s="379"/>
      <c r="AR269" s="379"/>
      <c r="AS269" s="379"/>
      <c r="AT269" s="379"/>
      <c r="AU269" s="379"/>
      <c r="AV269" s="379"/>
      <c r="AW269" s="379"/>
      <c r="AX269" s="379"/>
      <c r="AY269" s="379"/>
      <c r="AZ269" s="379"/>
      <c r="BA269" s="379"/>
      <c r="BB269" s="379"/>
      <c r="BC269" s="379"/>
      <c r="BD269" s="379"/>
      <c r="BE269" s="379"/>
      <c r="BF269" s="379"/>
      <c r="BG269" s="379"/>
      <c r="BH269" s="379"/>
      <c r="BI269" s="379"/>
      <c r="BJ269" s="379"/>
      <c r="BK269" s="379"/>
      <c r="BL269" s="379"/>
      <c r="BM269" s="379"/>
      <c r="BN269" s="379"/>
      <c r="BO269" s="379"/>
      <c r="BP269" s="379"/>
      <c r="BQ269" s="379"/>
      <c r="BR269" s="379"/>
      <c r="BS269" s="379"/>
      <c r="BT269" s="379"/>
      <c r="BU269" s="379"/>
      <c r="BV269" s="379"/>
      <c r="BW269" s="379"/>
      <c r="BX269" s="379"/>
      <c r="BY269" s="379"/>
      <c r="BZ269" s="379"/>
      <c r="CA269" s="379"/>
      <c r="CB269" s="379"/>
      <c r="CC269" s="379"/>
      <c r="CD269" s="379"/>
      <c r="CE269" s="379"/>
      <c r="CF269" s="379"/>
      <c r="CG269" s="379"/>
      <c r="CH269" s="379"/>
      <c r="CI269" s="379"/>
      <c r="CJ269" s="379"/>
      <c r="CK269" s="379"/>
      <c r="CL269" s="379"/>
      <c r="CM269" s="379"/>
      <c r="CN269" s="379"/>
      <c r="CO269" s="379"/>
      <c r="CP269" s="379"/>
      <c r="CQ269" s="379"/>
      <c r="CR269" s="379"/>
      <c r="CS269" s="379"/>
      <c r="CT269" s="379"/>
      <c r="CU269" s="379"/>
      <c r="CV269" s="379"/>
      <c r="CW269" s="379"/>
      <c r="CX269" s="379"/>
      <c r="CY269" s="379"/>
      <c r="CZ269" s="379"/>
      <c r="DA269" s="379"/>
      <c r="DB269" s="379"/>
      <c r="DC269" s="379"/>
      <c r="DD269" s="379"/>
      <c r="DE269" s="379"/>
      <c r="DF269" s="379"/>
      <c r="DG269" s="379"/>
      <c r="DH269" s="379"/>
      <c r="DI269" s="379"/>
      <c r="DJ269" s="379"/>
      <c r="DK269" s="379"/>
      <c r="DL269" s="379"/>
      <c r="DM269" s="379"/>
      <c r="DN269" s="379"/>
      <c r="DO269" s="379"/>
      <c r="DP269" s="379"/>
      <c r="DQ269" s="379"/>
      <c r="DR269" s="379"/>
      <c r="DS269" s="379"/>
      <c r="DT269" s="379"/>
      <c r="DU269" s="379"/>
      <c r="DV269" s="379"/>
      <c r="DW269" s="379"/>
      <c r="DX269" s="379"/>
      <c r="DY269" s="379"/>
      <c r="DZ269" s="379"/>
    </row>
    <row r="270" spans="1:130" ht="141.75" x14ac:dyDescent="0.25">
      <c r="A270" s="468"/>
      <c r="B270" s="471"/>
      <c r="C270" s="481" t="s">
        <v>328</v>
      </c>
      <c r="D270" s="482"/>
      <c r="E270" s="483"/>
      <c r="F270" s="397" t="s">
        <v>53</v>
      </c>
      <c r="G270" s="381" t="s">
        <v>70</v>
      </c>
      <c r="H270" s="381" t="s">
        <v>70</v>
      </c>
      <c r="I270" s="451"/>
      <c r="J270" s="395"/>
      <c r="K270" s="387" t="s">
        <v>324</v>
      </c>
      <c r="L270" s="416">
        <v>15</v>
      </c>
      <c r="M270" s="418">
        <v>15</v>
      </c>
      <c r="N270" s="396">
        <v>100</v>
      </c>
      <c r="O270" s="479"/>
      <c r="P270" s="476"/>
      <c r="Q270" s="379"/>
      <c r="R270" s="379"/>
      <c r="S270" s="379"/>
      <c r="T270" s="379"/>
      <c r="U270" s="379"/>
      <c r="V270" s="379"/>
      <c r="W270" s="379"/>
      <c r="X270" s="379"/>
      <c r="Y270" s="379"/>
      <c r="Z270" s="379"/>
      <c r="AA270" s="379"/>
      <c r="AB270" s="379"/>
      <c r="AC270" s="379"/>
      <c r="AD270" s="379"/>
      <c r="AE270" s="379"/>
      <c r="AF270" s="379"/>
      <c r="AG270" s="379"/>
      <c r="AH270" s="379"/>
      <c r="AI270" s="379"/>
      <c r="AJ270" s="379"/>
      <c r="AK270" s="379"/>
      <c r="AL270" s="379"/>
      <c r="AM270" s="379"/>
      <c r="AN270" s="379"/>
      <c r="AO270" s="379"/>
      <c r="AP270" s="379"/>
      <c r="AQ270" s="379"/>
      <c r="AR270" s="379"/>
      <c r="AS270" s="379"/>
      <c r="AT270" s="379"/>
      <c r="AU270" s="379"/>
      <c r="AV270" s="379"/>
      <c r="AW270" s="379"/>
      <c r="AX270" s="379"/>
      <c r="AY270" s="379"/>
      <c r="AZ270" s="379"/>
      <c r="BA270" s="379"/>
      <c r="BB270" s="379"/>
      <c r="BC270" s="379"/>
      <c r="BD270" s="379"/>
      <c r="BE270" s="379"/>
      <c r="BF270" s="379"/>
      <c r="BG270" s="379"/>
      <c r="BH270" s="379"/>
      <c r="BI270" s="379"/>
      <c r="BJ270" s="379"/>
      <c r="BK270" s="379"/>
      <c r="BL270" s="379"/>
      <c r="BM270" s="379"/>
      <c r="BN270" s="379"/>
      <c r="BO270" s="379"/>
      <c r="BP270" s="379"/>
      <c r="BQ270" s="379"/>
      <c r="BR270" s="379"/>
      <c r="BS270" s="379"/>
      <c r="BT270" s="379"/>
      <c r="BU270" s="379"/>
      <c r="BV270" s="379"/>
      <c r="BW270" s="379"/>
      <c r="BX270" s="379"/>
      <c r="BY270" s="379"/>
      <c r="BZ270" s="379"/>
      <c r="CA270" s="379"/>
      <c r="CB270" s="379"/>
      <c r="CC270" s="379"/>
      <c r="CD270" s="379"/>
      <c r="CE270" s="379"/>
      <c r="CF270" s="379"/>
      <c r="CG270" s="379"/>
      <c r="CH270" s="379"/>
      <c r="CI270" s="379"/>
      <c r="CJ270" s="379"/>
      <c r="CK270" s="379"/>
      <c r="CL270" s="379"/>
      <c r="CM270" s="379"/>
      <c r="CN270" s="379"/>
      <c r="CO270" s="379"/>
      <c r="CP270" s="379"/>
      <c r="CQ270" s="379"/>
      <c r="CR270" s="379"/>
      <c r="CS270" s="379"/>
      <c r="CT270" s="379"/>
      <c r="CU270" s="379"/>
      <c r="CV270" s="379"/>
      <c r="CW270" s="379"/>
      <c r="CX270" s="379"/>
      <c r="CY270" s="379"/>
      <c r="CZ270" s="379"/>
      <c r="DA270" s="379"/>
      <c r="DB270" s="379"/>
      <c r="DC270" s="379"/>
      <c r="DD270" s="379"/>
      <c r="DE270" s="379"/>
      <c r="DF270" s="379"/>
      <c r="DG270" s="379"/>
      <c r="DH270" s="379"/>
      <c r="DI270" s="379"/>
      <c r="DJ270" s="379"/>
      <c r="DK270" s="379"/>
      <c r="DL270" s="379"/>
      <c r="DM270" s="379"/>
      <c r="DN270" s="379"/>
      <c r="DO270" s="379"/>
      <c r="DP270" s="379"/>
      <c r="DQ270" s="379"/>
      <c r="DR270" s="379"/>
      <c r="DS270" s="379"/>
      <c r="DT270" s="379"/>
      <c r="DU270" s="379"/>
      <c r="DV270" s="379"/>
      <c r="DW270" s="379"/>
      <c r="DX270" s="379"/>
      <c r="DY270" s="379"/>
      <c r="DZ270" s="379"/>
    </row>
    <row r="271" spans="1:130" ht="75" x14ac:dyDescent="0.25">
      <c r="A271" s="468"/>
      <c r="B271" s="471"/>
      <c r="C271" s="484"/>
      <c r="D271" s="485"/>
      <c r="E271" s="486"/>
      <c r="F271" s="393" t="s">
        <v>52</v>
      </c>
      <c r="G271" s="394">
        <v>0</v>
      </c>
      <c r="H271" s="381"/>
      <c r="I271" s="453"/>
      <c r="J271" s="395"/>
      <c r="K271" s="455" t="s">
        <v>325</v>
      </c>
      <c r="L271" s="382">
        <v>17</v>
      </c>
      <c r="M271" s="382">
        <v>17</v>
      </c>
      <c r="N271" s="396">
        <v>100</v>
      </c>
      <c r="O271" s="479"/>
      <c r="P271" s="476"/>
      <c r="Q271" s="379"/>
      <c r="R271" s="379"/>
      <c r="S271" s="379"/>
      <c r="T271" s="379"/>
      <c r="U271" s="379"/>
      <c r="V271" s="379"/>
      <c r="W271" s="379"/>
      <c r="X271" s="379"/>
      <c r="Y271" s="379"/>
      <c r="Z271" s="379"/>
      <c r="AA271" s="379"/>
      <c r="AB271" s="379"/>
      <c r="AC271" s="379"/>
      <c r="AD271" s="379"/>
      <c r="AE271" s="379"/>
      <c r="AF271" s="379"/>
      <c r="AG271" s="379"/>
      <c r="AH271" s="379"/>
      <c r="AI271" s="379"/>
      <c r="AJ271" s="379"/>
      <c r="AK271" s="379"/>
      <c r="AL271" s="379"/>
      <c r="AM271" s="379"/>
      <c r="AN271" s="379"/>
      <c r="AO271" s="379"/>
      <c r="AP271" s="379"/>
      <c r="AQ271" s="379"/>
      <c r="AR271" s="379"/>
      <c r="AS271" s="379"/>
      <c r="AT271" s="379"/>
      <c r="AU271" s="379"/>
      <c r="AV271" s="379"/>
      <c r="AW271" s="379"/>
      <c r="AX271" s="379"/>
      <c r="AY271" s="379"/>
      <c r="AZ271" s="379"/>
      <c r="BA271" s="379"/>
      <c r="BB271" s="379"/>
      <c r="BC271" s="379"/>
      <c r="BD271" s="379"/>
      <c r="BE271" s="379"/>
      <c r="BF271" s="379"/>
      <c r="BG271" s="379"/>
      <c r="BH271" s="379"/>
      <c r="BI271" s="379"/>
      <c r="BJ271" s="379"/>
      <c r="BK271" s="379"/>
      <c r="BL271" s="379"/>
      <c r="BM271" s="379"/>
      <c r="BN271" s="379"/>
      <c r="BO271" s="379"/>
      <c r="BP271" s="379"/>
      <c r="BQ271" s="379"/>
      <c r="BR271" s="379"/>
      <c r="BS271" s="379"/>
      <c r="BT271" s="379"/>
      <c r="BU271" s="379"/>
      <c r="BV271" s="379"/>
      <c r="BW271" s="379"/>
      <c r="BX271" s="379"/>
      <c r="BY271" s="379"/>
      <c r="BZ271" s="379"/>
      <c r="CA271" s="379"/>
      <c r="CB271" s="379"/>
      <c r="CC271" s="379"/>
      <c r="CD271" s="379"/>
      <c r="CE271" s="379"/>
      <c r="CF271" s="379"/>
      <c r="CG271" s="379"/>
      <c r="CH271" s="379"/>
      <c r="CI271" s="379"/>
      <c r="CJ271" s="379"/>
      <c r="CK271" s="379"/>
      <c r="CL271" s="379"/>
      <c r="CM271" s="379"/>
      <c r="CN271" s="379"/>
      <c r="CO271" s="379"/>
      <c r="CP271" s="379"/>
      <c r="CQ271" s="379"/>
      <c r="CR271" s="379"/>
      <c r="CS271" s="379"/>
      <c r="CT271" s="379"/>
      <c r="CU271" s="379"/>
      <c r="CV271" s="379"/>
      <c r="CW271" s="379"/>
      <c r="CX271" s="379"/>
      <c r="CY271" s="379"/>
      <c r="CZ271" s="379"/>
      <c r="DA271" s="379"/>
      <c r="DB271" s="379"/>
      <c r="DC271" s="379"/>
      <c r="DD271" s="379"/>
      <c r="DE271" s="379"/>
      <c r="DF271" s="379"/>
      <c r="DG271" s="379"/>
      <c r="DH271" s="379"/>
      <c r="DI271" s="379"/>
      <c r="DJ271" s="379"/>
      <c r="DK271" s="379"/>
      <c r="DL271" s="379"/>
      <c r="DM271" s="379"/>
      <c r="DN271" s="379"/>
      <c r="DO271" s="379"/>
      <c r="DP271" s="379"/>
      <c r="DQ271" s="379"/>
      <c r="DR271" s="379"/>
      <c r="DS271" s="379"/>
      <c r="DT271" s="379"/>
      <c r="DU271" s="379"/>
      <c r="DV271" s="379"/>
      <c r="DW271" s="379"/>
      <c r="DX271" s="379"/>
      <c r="DY271" s="379"/>
      <c r="DZ271" s="379"/>
    </row>
    <row r="272" spans="1:130" ht="48" customHeight="1" x14ac:dyDescent="0.25">
      <c r="A272" s="468"/>
      <c r="B272" s="471"/>
      <c r="C272" s="484"/>
      <c r="D272" s="485"/>
      <c r="E272" s="486"/>
      <c r="F272" s="393" t="s">
        <v>54</v>
      </c>
      <c r="G272" s="381">
        <v>0</v>
      </c>
      <c r="H272" s="381">
        <v>0</v>
      </c>
      <c r="I272" s="452">
        <v>0</v>
      </c>
      <c r="J272" s="395"/>
      <c r="K272" s="387"/>
      <c r="L272" s="417"/>
      <c r="M272" s="411"/>
      <c r="N272" s="419"/>
      <c r="O272" s="479"/>
      <c r="P272" s="476"/>
      <c r="Q272" s="379"/>
      <c r="R272" s="379"/>
      <c r="S272" s="379"/>
      <c r="T272" s="379"/>
      <c r="U272" s="379"/>
      <c r="V272" s="379"/>
      <c r="W272" s="379"/>
      <c r="X272" s="379"/>
      <c r="Y272" s="379"/>
      <c r="Z272" s="379"/>
      <c r="AA272" s="379"/>
      <c r="AB272" s="379"/>
      <c r="AC272" s="379"/>
      <c r="AD272" s="379"/>
      <c r="AE272" s="379"/>
      <c r="AF272" s="379"/>
      <c r="AG272" s="379"/>
      <c r="AH272" s="379"/>
      <c r="AI272" s="379"/>
      <c r="AJ272" s="379"/>
      <c r="AK272" s="379"/>
      <c r="AL272" s="379"/>
      <c r="AM272" s="379"/>
      <c r="AN272" s="379"/>
      <c r="AO272" s="379"/>
      <c r="AP272" s="379"/>
      <c r="AQ272" s="379"/>
      <c r="AR272" s="379"/>
      <c r="AS272" s="379"/>
      <c r="AT272" s="379"/>
      <c r="AU272" s="379"/>
      <c r="AV272" s="379"/>
      <c r="AW272" s="379"/>
      <c r="AX272" s="379"/>
      <c r="AY272" s="379"/>
      <c r="AZ272" s="379"/>
      <c r="BA272" s="379"/>
      <c r="BB272" s="379"/>
      <c r="BC272" s="379"/>
      <c r="BD272" s="379"/>
      <c r="BE272" s="379"/>
      <c r="BF272" s="379"/>
      <c r="BG272" s="379"/>
      <c r="BH272" s="379"/>
      <c r="BI272" s="379"/>
      <c r="BJ272" s="379"/>
      <c r="BK272" s="379"/>
      <c r="BL272" s="379"/>
      <c r="BM272" s="379"/>
      <c r="BN272" s="379"/>
      <c r="BO272" s="379"/>
      <c r="BP272" s="379"/>
      <c r="BQ272" s="379"/>
      <c r="BR272" s="379"/>
      <c r="BS272" s="379"/>
      <c r="BT272" s="379"/>
      <c r="BU272" s="379"/>
      <c r="BV272" s="379"/>
      <c r="BW272" s="379"/>
      <c r="BX272" s="379"/>
      <c r="BY272" s="379"/>
      <c r="BZ272" s="379"/>
      <c r="CA272" s="379"/>
      <c r="CB272" s="379"/>
      <c r="CC272" s="379"/>
      <c r="CD272" s="379"/>
      <c r="CE272" s="379"/>
      <c r="CF272" s="379"/>
      <c r="CG272" s="379"/>
      <c r="CH272" s="379"/>
      <c r="CI272" s="379"/>
      <c r="CJ272" s="379"/>
      <c r="CK272" s="379"/>
      <c r="CL272" s="379"/>
      <c r="CM272" s="379"/>
      <c r="CN272" s="379"/>
      <c r="CO272" s="379"/>
      <c r="CP272" s="379"/>
      <c r="CQ272" s="379"/>
      <c r="CR272" s="379"/>
      <c r="CS272" s="379"/>
      <c r="CT272" s="379"/>
      <c r="CU272" s="379"/>
      <c r="CV272" s="379"/>
      <c r="CW272" s="379"/>
      <c r="CX272" s="379"/>
      <c r="CY272" s="379"/>
      <c r="CZ272" s="379"/>
      <c r="DA272" s="379"/>
      <c r="DB272" s="379"/>
      <c r="DC272" s="379"/>
      <c r="DD272" s="379"/>
      <c r="DE272" s="379"/>
      <c r="DF272" s="379"/>
      <c r="DG272" s="379"/>
      <c r="DH272" s="379"/>
      <c r="DI272" s="379"/>
      <c r="DJ272" s="379"/>
      <c r="DK272" s="379"/>
      <c r="DL272" s="379"/>
      <c r="DM272" s="379"/>
      <c r="DN272" s="379"/>
      <c r="DO272" s="379"/>
      <c r="DP272" s="379"/>
      <c r="DQ272" s="379"/>
      <c r="DR272" s="379"/>
      <c r="DS272" s="379"/>
      <c r="DT272" s="379"/>
      <c r="DU272" s="379"/>
      <c r="DV272" s="379"/>
      <c r="DW272" s="379"/>
      <c r="DX272" s="379"/>
      <c r="DY272" s="379"/>
      <c r="DZ272" s="379"/>
    </row>
    <row r="273" spans="1:130" ht="49.5" x14ac:dyDescent="0.25">
      <c r="A273" s="468"/>
      <c r="B273" s="471"/>
      <c r="C273" s="484"/>
      <c r="D273" s="485"/>
      <c r="E273" s="486"/>
      <c r="F273" s="393" t="s">
        <v>55</v>
      </c>
      <c r="G273" s="381" t="s">
        <v>70</v>
      </c>
      <c r="H273" s="381" t="s">
        <v>70</v>
      </c>
      <c r="I273" s="386"/>
      <c r="J273" s="395"/>
      <c r="K273" s="387"/>
      <c r="L273" s="405"/>
      <c r="M273" s="388"/>
      <c r="N273" s="406">
        <v>300</v>
      </c>
      <c r="O273" s="479"/>
      <c r="P273" s="476"/>
      <c r="Q273" s="379"/>
      <c r="R273" s="379"/>
      <c r="S273" s="379"/>
      <c r="T273" s="379"/>
      <c r="U273" s="379"/>
      <c r="V273" s="379"/>
      <c r="W273" s="379"/>
      <c r="X273" s="379"/>
      <c r="Y273" s="379"/>
      <c r="Z273" s="379"/>
      <c r="AA273" s="379"/>
      <c r="AB273" s="379"/>
      <c r="AC273" s="379"/>
      <c r="AD273" s="379"/>
      <c r="AE273" s="379"/>
      <c r="AF273" s="379"/>
      <c r="AG273" s="379"/>
      <c r="AH273" s="379"/>
      <c r="AI273" s="379"/>
      <c r="AJ273" s="379"/>
      <c r="AK273" s="379"/>
      <c r="AL273" s="379"/>
      <c r="AM273" s="379"/>
      <c r="AN273" s="379"/>
      <c r="AO273" s="379"/>
      <c r="AP273" s="379"/>
      <c r="AQ273" s="379"/>
      <c r="AR273" s="379"/>
      <c r="AS273" s="379"/>
      <c r="AT273" s="379"/>
      <c r="AU273" s="379"/>
      <c r="AV273" s="379"/>
      <c r="AW273" s="379"/>
      <c r="AX273" s="379"/>
      <c r="AY273" s="379"/>
      <c r="AZ273" s="379"/>
      <c r="BA273" s="379"/>
      <c r="BB273" s="379"/>
      <c r="BC273" s="379"/>
      <c r="BD273" s="379"/>
      <c r="BE273" s="379"/>
      <c r="BF273" s="379"/>
      <c r="BG273" s="379"/>
      <c r="BH273" s="379"/>
      <c r="BI273" s="379"/>
      <c r="BJ273" s="379"/>
      <c r="BK273" s="379"/>
      <c r="BL273" s="379"/>
      <c r="BM273" s="379"/>
      <c r="BN273" s="379"/>
      <c r="BO273" s="379"/>
      <c r="BP273" s="379"/>
      <c r="BQ273" s="379"/>
      <c r="BR273" s="379"/>
      <c r="BS273" s="379"/>
      <c r="BT273" s="379"/>
      <c r="BU273" s="379"/>
      <c r="BV273" s="379"/>
      <c r="BW273" s="379"/>
      <c r="BX273" s="379"/>
      <c r="BY273" s="379"/>
      <c r="BZ273" s="379"/>
      <c r="CA273" s="379"/>
      <c r="CB273" s="379"/>
      <c r="CC273" s="379"/>
      <c r="CD273" s="379"/>
      <c r="CE273" s="379"/>
      <c r="CF273" s="379"/>
      <c r="CG273" s="379"/>
      <c r="CH273" s="379"/>
      <c r="CI273" s="379"/>
      <c r="CJ273" s="379"/>
      <c r="CK273" s="379"/>
      <c r="CL273" s="379"/>
      <c r="CM273" s="379"/>
      <c r="CN273" s="379"/>
      <c r="CO273" s="379"/>
      <c r="CP273" s="379"/>
      <c r="CQ273" s="379"/>
      <c r="CR273" s="379"/>
      <c r="CS273" s="379"/>
      <c r="CT273" s="379"/>
      <c r="CU273" s="379"/>
      <c r="CV273" s="379"/>
      <c r="CW273" s="379"/>
      <c r="CX273" s="379"/>
      <c r="CY273" s="379"/>
      <c r="CZ273" s="379"/>
      <c r="DA273" s="379"/>
      <c r="DB273" s="379"/>
      <c r="DC273" s="379"/>
      <c r="DD273" s="379"/>
      <c r="DE273" s="379"/>
      <c r="DF273" s="379"/>
      <c r="DG273" s="379"/>
      <c r="DH273" s="379"/>
      <c r="DI273" s="379"/>
      <c r="DJ273" s="379"/>
      <c r="DK273" s="379"/>
      <c r="DL273" s="379"/>
      <c r="DM273" s="379"/>
      <c r="DN273" s="379"/>
      <c r="DO273" s="379"/>
      <c r="DP273" s="379"/>
      <c r="DQ273" s="379"/>
      <c r="DR273" s="379"/>
      <c r="DS273" s="379"/>
      <c r="DT273" s="379"/>
      <c r="DU273" s="379"/>
      <c r="DV273" s="379"/>
      <c r="DW273" s="379"/>
      <c r="DX273" s="379"/>
      <c r="DY273" s="379"/>
      <c r="DZ273" s="379"/>
    </row>
    <row r="274" spans="1:130" ht="16.5" thickBot="1" x14ac:dyDescent="0.3">
      <c r="A274" s="469"/>
      <c r="B274" s="472"/>
      <c r="C274" s="487"/>
      <c r="D274" s="488"/>
      <c r="E274" s="489"/>
      <c r="F274" s="398"/>
      <c r="G274" s="399"/>
      <c r="H274" s="399"/>
      <c r="I274" s="399"/>
      <c r="J274" s="400"/>
      <c r="K274" s="490" t="s">
        <v>50</v>
      </c>
      <c r="L274" s="491"/>
      <c r="M274" s="492"/>
      <c r="N274" s="385">
        <v>100</v>
      </c>
      <c r="O274" s="480"/>
      <c r="P274" s="477"/>
      <c r="Q274" s="379"/>
      <c r="R274" s="379"/>
      <c r="S274" s="379"/>
      <c r="T274" s="379"/>
      <c r="U274" s="379"/>
      <c r="V274" s="379"/>
      <c r="W274" s="379"/>
      <c r="X274" s="379"/>
      <c r="Y274" s="379"/>
      <c r="Z274" s="379"/>
      <c r="AA274" s="379"/>
      <c r="AB274" s="379"/>
      <c r="AC274" s="379"/>
      <c r="AD274" s="379"/>
      <c r="AE274" s="379"/>
      <c r="AF274" s="379"/>
      <c r="AG274" s="379"/>
      <c r="AH274" s="379"/>
      <c r="AI274" s="379"/>
      <c r="AJ274" s="379"/>
      <c r="AK274" s="379"/>
      <c r="AL274" s="379"/>
      <c r="AM274" s="379"/>
      <c r="AN274" s="379"/>
      <c r="AO274" s="379"/>
      <c r="AP274" s="379"/>
      <c r="AQ274" s="379"/>
      <c r="AR274" s="379"/>
      <c r="AS274" s="379"/>
      <c r="AT274" s="379"/>
      <c r="AU274" s="379"/>
      <c r="AV274" s="379"/>
      <c r="AW274" s="379"/>
      <c r="AX274" s="379"/>
      <c r="AY274" s="379"/>
      <c r="AZ274" s="379"/>
      <c r="BA274" s="379"/>
      <c r="BB274" s="379"/>
      <c r="BC274" s="379"/>
      <c r="BD274" s="379"/>
      <c r="BE274" s="379"/>
      <c r="BF274" s="379"/>
      <c r="BG274" s="379"/>
      <c r="BH274" s="379"/>
      <c r="BI274" s="379"/>
      <c r="BJ274" s="379"/>
      <c r="BK274" s="379"/>
      <c r="BL274" s="379"/>
      <c r="BM274" s="379"/>
      <c r="BN274" s="379"/>
      <c r="BO274" s="379"/>
      <c r="BP274" s="379"/>
      <c r="BQ274" s="379"/>
      <c r="BR274" s="379"/>
      <c r="BS274" s="379"/>
      <c r="BT274" s="379"/>
      <c r="BU274" s="379"/>
      <c r="BV274" s="379"/>
      <c r="BW274" s="379"/>
      <c r="BX274" s="379"/>
      <c r="BY274" s="379"/>
      <c r="BZ274" s="379"/>
      <c r="CA274" s="379"/>
      <c r="CB274" s="379"/>
      <c r="CC274" s="379"/>
      <c r="CD274" s="379"/>
      <c r="CE274" s="379"/>
      <c r="CF274" s="379"/>
      <c r="CG274" s="379"/>
      <c r="CH274" s="379"/>
      <c r="CI274" s="379"/>
      <c r="CJ274" s="379"/>
      <c r="CK274" s="379"/>
      <c r="CL274" s="379"/>
      <c r="CM274" s="379"/>
      <c r="CN274" s="379"/>
      <c r="CO274" s="379"/>
      <c r="CP274" s="379"/>
      <c r="CQ274" s="379"/>
      <c r="CR274" s="379"/>
      <c r="CS274" s="379"/>
      <c r="CT274" s="379"/>
      <c r="CU274" s="379"/>
      <c r="CV274" s="379"/>
      <c r="CW274" s="379"/>
      <c r="CX274" s="379"/>
      <c r="CY274" s="379"/>
      <c r="CZ274" s="379"/>
      <c r="DA274" s="379"/>
      <c r="DB274" s="379"/>
      <c r="DC274" s="379"/>
      <c r="DD274" s="379"/>
      <c r="DE274" s="379"/>
      <c r="DF274" s="379"/>
      <c r="DG274" s="379"/>
      <c r="DH274" s="379"/>
      <c r="DI274" s="379"/>
      <c r="DJ274" s="379"/>
      <c r="DK274" s="379"/>
      <c r="DL274" s="379"/>
      <c r="DM274" s="379"/>
      <c r="DN274" s="379"/>
      <c r="DO274" s="379"/>
      <c r="DP274" s="379"/>
      <c r="DQ274" s="379"/>
      <c r="DR274" s="379"/>
      <c r="DS274" s="379"/>
      <c r="DT274" s="379"/>
      <c r="DU274" s="379"/>
      <c r="DV274" s="379"/>
      <c r="DW274" s="379"/>
      <c r="DX274" s="379"/>
      <c r="DY274" s="379"/>
      <c r="DZ274" s="379"/>
    </row>
  </sheetData>
  <mergeCells count="111">
    <mergeCell ref="F85:J90"/>
    <mergeCell ref="F209:J218"/>
    <mergeCell ref="F224:J227"/>
    <mergeCell ref="C108:E109"/>
    <mergeCell ref="C166:E171"/>
    <mergeCell ref="B121:B128"/>
    <mergeCell ref="C122:E128"/>
    <mergeCell ref="O194:O203"/>
    <mergeCell ref="P136:P146"/>
    <mergeCell ref="O136:O146"/>
    <mergeCell ref="O164:O171"/>
    <mergeCell ref="P164:P171"/>
    <mergeCell ref="O186:O193"/>
    <mergeCell ref="P186:P193"/>
    <mergeCell ref="B129:B135"/>
    <mergeCell ref="B157:B163"/>
    <mergeCell ref="C81:E90"/>
    <mergeCell ref="B80:B90"/>
    <mergeCell ref="K156:M156"/>
    <mergeCell ref="C158:E159"/>
    <mergeCell ref="K163:M163"/>
    <mergeCell ref="C137:E146"/>
    <mergeCell ref="A80:A90"/>
    <mergeCell ref="K106:M106"/>
    <mergeCell ref="K90:M90"/>
    <mergeCell ref="P121:P128"/>
    <mergeCell ref="O121:O128"/>
    <mergeCell ref="A204:A218"/>
    <mergeCell ref="B204:B218"/>
    <mergeCell ref="C205:E218"/>
    <mergeCell ref="K218:M218"/>
    <mergeCell ref="A136:A146"/>
    <mergeCell ref="B136:B146"/>
    <mergeCell ref="C187:E193"/>
    <mergeCell ref="A164:A171"/>
    <mergeCell ref="K171:M171"/>
    <mergeCell ref="B147:B156"/>
    <mergeCell ref="C148:E156"/>
    <mergeCell ref="P172:P178"/>
    <mergeCell ref="A172:A178"/>
    <mergeCell ref="P194:P203"/>
    <mergeCell ref="C195:E203"/>
    <mergeCell ref="K203:M203"/>
    <mergeCell ref="K193:M193"/>
    <mergeCell ref="K120:M120"/>
    <mergeCell ref="C130:E132"/>
    <mergeCell ref="O228:O233"/>
    <mergeCell ref="P228:P233"/>
    <mergeCell ref="C229:E233"/>
    <mergeCell ref="K233:M233"/>
    <mergeCell ref="A2:P2"/>
    <mergeCell ref="O4:O5"/>
    <mergeCell ref="P4:P5"/>
    <mergeCell ref="C4:E4"/>
    <mergeCell ref="C8:E24"/>
    <mergeCell ref="A4:A5"/>
    <mergeCell ref="B4:B5"/>
    <mergeCell ref="F4:J4"/>
    <mergeCell ref="A7:A24"/>
    <mergeCell ref="K4:N4"/>
    <mergeCell ref="B7:B24"/>
    <mergeCell ref="K128:M128"/>
    <mergeCell ref="A91:A106"/>
    <mergeCell ref="B91:B106"/>
    <mergeCell ref="A121:A128"/>
    <mergeCell ref="C92:E92"/>
    <mergeCell ref="B107:B120"/>
    <mergeCell ref="A25:A79"/>
    <mergeCell ref="B25:B79"/>
    <mergeCell ref="C26:E79"/>
    <mergeCell ref="A147:A156"/>
    <mergeCell ref="B164:B171"/>
    <mergeCell ref="A179:A185"/>
    <mergeCell ref="K178:M178"/>
    <mergeCell ref="K185:M185"/>
    <mergeCell ref="C180:E185"/>
    <mergeCell ref="C173:E178"/>
    <mergeCell ref="C235:E239"/>
    <mergeCell ref="K239:M239"/>
    <mergeCell ref="A228:A233"/>
    <mergeCell ref="B228:B233"/>
    <mergeCell ref="B179:B185"/>
    <mergeCell ref="A186:A193"/>
    <mergeCell ref="B186:B193"/>
    <mergeCell ref="B172:B178"/>
    <mergeCell ref="A194:A203"/>
    <mergeCell ref="B194:B203"/>
    <mergeCell ref="A219:A227"/>
    <mergeCell ref="B219:B227"/>
    <mergeCell ref="A240:A258"/>
    <mergeCell ref="B240:B258"/>
    <mergeCell ref="O240:O258"/>
    <mergeCell ref="A234:A239"/>
    <mergeCell ref="B234:B239"/>
    <mergeCell ref="P240:P258"/>
    <mergeCell ref="P234:P239"/>
    <mergeCell ref="O234:O239"/>
    <mergeCell ref="A269:A274"/>
    <mergeCell ref="B269:B274"/>
    <mergeCell ref="O269:O274"/>
    <mergeCell ref="P269:P274"/>
    <mergeCell ref="C270:E274"/>
    <mergeCell ref="K274:M274"/>
    <mergeCell ref="C241:E258"/>
    <mergeCell ref="K258:M258"/>
    <mergeCell ref="F245:J258"/>
    <mergeCell ref="B259:B268"/>
    <mergeCell ref="K268:M268"/>
    <mergeCell ref="P259:P268"/>
    <mergeCell ref="C260:E268"/>
    <mergeCell ref="O259:O26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624" t="s">
        <v>32</v>
      </c>
      <c r="B5" s="624"/>
      <c r="C5" s="624"/>
      <c r="D5" s="624"/>
      <c r="E5" s="624"/>
      <c r="F5" s="624"/>
      <c r="G5" s="624"/>
      <c r="H5" s="624"/>
      <c r="I5" s="624"/>
      <c r="J5" s="624"/>
      <c r="K5" s="624"/>
      <c r="L5" s="624"/>
      <c r="M5" s="624"/>
      <c r="N5" s="624"/>
      <c r="O5" s="624"/>
    </row>
    <row r="6" spans="1:16" ht="23.45" customHeight="1" x14ac:dyDescent="0.25"/>
    <row r="7" spans="1:16" s="1" customFormat="1" ht="45.6" customHeight="1" x14ac:dyDescent="0.25">
      <c r="A7" s="625" t="s">
        <v>0</v>
      </c>
      <c r="B7" s="625" t="s">
        <v>12</v>
      </c>
      <c r="C7" s="605" t="s">
        <v>13</v>
      </c>
      <c r="D7" s="605" t="s">
        <v>3</v>
      </c>
      <c r="E7" s="605" t="s">
        <v>18</v>
      </c>
      <c r="F7" s="626" t="s">
        <v>15</v>
      </c>
      <c r="G7" s="627"/>
      <c r="H7" s="627"/>
      <c r="I7" s="627"/>
      <c r="J7" s="627"/>
      <c r="K7" s="628"/>
      <c r="L7" s="629" t="s">
        <v>17</v>
      </c>
      <c r="M7" s="631" t="s">
        <v>1</v>
      </c>
      <c r="N7" s="632"/>
      <c r="O7" s="605" t="s">
        <v>33</v>
      </c>
      <c r="P7" s="605" t="s">
        <v>2</v>
      </c>
    </row>
    <row r="8" spans="1:16" s="1" customFormat="1" ht="77.45" customHeight="1" x14ac:dyDescent="0.25">
      <c r="A8" s="605"/>
      <c r="B8" s="605"/>
      <c r="C8" s="606"/>
      <c r="D8" s="606"/>
      <c r="E8" s="606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630"/>
      <c r="M8" s="24" t="s">
        <v>5</v>
      </c>
      <c r="N8" s="24" t="s">
        <v>23</v>
      </c>
      <c r="O8" s="606"/>
      <c r="P8" s="606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607">
        <v>1</v>
      </c>
      <c r="B10" s="610"/>
      <c r="C10" s="61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613"/>
      <c r="N10" s="613"/>
      <c r="O10" s="618"/>
      <c r="P10" s="621"/>
    </row>
    <row r="11" spans="1:16" ht="87" customHeight="1" x14ac:dyDescent="0.25">
      <c r="A11" s="608"/>
      <c r="B11" s="611"/>
      <c r="C11" s="61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614"/>
      <c r="N11" s="616"/>
      <c r="O11" s="619"/>
      <c r="P11" s="622"/>
    </row>
    <row r="12" spans="1:16" ht="64.900000000000006" customHeight="1" x14ac:dyDescent="0.25">
      <c r="A12" s="608"/>
      <c r="B12" s="611"/>
      <c r="C12" s="61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614"/>
      <c r="N12" s="616"/>
      <c r="O12" s="619"/>
      <c r="P12" s="622"/>
    </row>
    <row r="13" spans="1:16" ht="93.6" customHeight="1" x14ac:dyDescent="0.25">
      <c r="A13" s="608"/>
      <c r="B13" s="611"/>
      <c r="C13" s="61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614"/>
      <c r="N13" s="616"/>
      <c r="O13" s="619"/>
      <c r="P13" s="622"/>
    </row>
    <row r="14" spans="1:16" ht="73.150000000000006" customHeight="1" x14ac:dyDescent="0.25">
      <c r="A14" s="608"/>
      <c r="B14" s="611"/>
      <c r="C14" s="61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614"/>
      <c r="N14" s="616"/>
      <c r="O14" s="619"/>
      <c r="P14" s="622"/>
    </row>
    <row r="15" spans="1:16" ht="51" customHeight="1" x14ac:dyDescent="0.25">
      <c r="A15" s="609"/>
      <c r="B15" s="612"/>
      <c r="C15" s="61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615"/>
      <c r="N15" s="617"/>
      <c r="O15" s="620"/>
      <c r="P15" s="623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2022-05-11T06:54:37Z</dcterms:modified>
</cp:coreProperties>
</file>