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D27" i="1"/>
  <c r="C103" l="1"/>
  <c r="C45"/>
  <c r="D20"/>
  <c r="G28" l="1"/>
  <c r="E28"/>
  <c r="Q27"/>
  <c r="N27"/>
  <c r="J27"/>
  <c r="K27" s="1"/>
  <c r="R116"/>
  <c r="R115"/>
  <c r="R113"/>
  <c r="R112"/>
  <c r="R110"/>
  <c r="R108"/>
  <c r="R104"/>
  <c r="R101"/>
  <c r="R100"/>
  <c r="R98"/>
  <c r="R86"/>
  <c r="R83"/>
  <c r="R81"/>
  <c r="R78"/>
  <c r="R75"/>
  <c r="R74"/>
  <c r="R73"/>
  <c r="R63"/>
  <c r="R62"/>
  <c r="R58"/>
  <c r="R54"/>
  <c r="R48"/>
  <c r="R46"/>
  <c r="R40"/>
  <c r="R38"/>
  <c r="R35"/>
  <c r="R33"/>
  <c r="R31"/>
  <c r="O116"/>
  <c r="O115"/>
  <c r="O113"/>
  <c r="O112"/>
  <c r="O110"/>
  <c r="O108"/>
  <c r="O104"/>
  <c r="O101"/>
  <c r="O100"/>
  <c r="O98"/>
  <c r="O86"/>
  <c r="O83"/>
  <c r="O81"/>
  <c r="O79"/>
  <c r="O75"/>
  <c r="O74"/>
  <c r="O73"/>
  <c r="O63"/>
  <c r="O62"/>
  <c r="O58"/>
  <c r="O54"/>
  <c r="O48"/>
  <c r="O46"/>
  <c r="O40"/>
  <c r="O38"/>
  <c r="O35"/>
  <c r="O34"/>
  <c r="O33"/>
  <c r="O31"/>
  <c r="Q112"/>
  <c r="N112"/>
  <c r="J112"/>
  <c r="Q108"/>
  <c r="N108"/>
  <c r="J108"/>
  <c r="K108" s="1"/>
  <c r="Q103"/>
  <c r="N103"/>
  <c r="O103" s="1"/>
  <c r="J103"/>
  <c r="Q97"/>
  <c r="N97"/>
  <c r="J97"/>
  <c r="Q82"/>
  <c r="R82" s="1"/>
  <c r="N82"/>
  <c r="J82"/>
  <c r="Q72"/>
  <c r="N72"/>
  <c r="J72"/>
  <c r="Q62"/>
  <c r="N62"/>
  <c r="J62"/>
  <c r="Q51"/>
  <c r="N51"/>
  <c r="J51"/>
  <c r="Q45"/>
  <c r="R45" s="1"/>
  <c r="N45"/>
  <c r="O45" s="1"/>
  <c r="J45"/>
  <c r="L116"/>
  <c r="K116"/>
  <c r="L113"/>
  <c r="K113"/>
  <c r="L112"/>
  <c r="K112"/>
  <c r="L110"/>
  <c r="K110"/>
  <c r="L107"/>
  <c r="K107"/>
  <c r="L104"/>
  <c r="K104"/>
  <c r="K101"/>
  <c r="K100"/>
  <c r="L98"/>
  <c r="K98"/>
  <c r="L86"/>
  <c r="K86"/>
  <c r="L83"/>
  <c r="K83"/>
  <c r="K81"/>
  <c r="K79"/>
  <c r="K75"/>
  <c r="L74"/>
  <c r="K74"/>
  <c r="K73"/>
  <c r="K58"/>
  <c r="L57"/>
  <c r="K57"/>
  <c r="K54"/>
  <c r="L48"/>
  <c r="K48"/>
  <c r="K46"/>
  <c r="K40"/>
  <c r="L38"/>
  <c r="K38"/>
  <c r="K35"/>
  <c r="K33"/>
  <c r="K31"/>
  <c r="J30"/>
  <c r="L30" s="1"/>
  <c r="Q30"/>
  <c r="R30" s="1"/>
  <c r="N30"/>
  <c r="R25"/>
  <c r="R24"/>
  <c r="R20"/>
  <c r="R19"/>
  <c r="R18"/>
  <c r="R15"/>
  <c r="R14"/>
  <c r="R13"/>
  <c r="R12"/>
  <c r="R11"/>
  <c r="R10"/>
  <c r="R8"/>
  <c r="R6"/>
  <c r="R5"/>
  <c r="O25"/>
  <c r="O24"/>
  <c r="O20"/>
  <c r="O19"/>
  <c r="O18"/>
  <c r="O15"/>
  <c r="O14"/>
  <c r="O13"/>
  <c r="O12"/>
  <c r="O11"/>
  <c r="O10"/>
  <c r="O8"/>
  <c r="O6"/>
  <c r="O5"/>
  <c r="L18"/>
  <c r="L14"/>
  <c r="L5"/>
  <c r="R4"/>
  <c r="O4"/>
  <c r="L4"/>
  <c r="K25"/>
  <c r="K20"/>
  <c r="K19"/>
  <c r="K18"/>
  <c r="K15"/>
  <c r="K14"/>
  <c r="K13"/>
  <c r="K12"/>
  <c r="K11"/>
  <c r="K10"/>
  <c r="K8"/>
  <c r="K6"/>
  <c r="K5"/>
  <c r="K4"/>
  <c r="G118"/>
  <c r="G116"/>
  <c r="G113"/>
  <c r="G110"/>
  <c r="G101"/>
  <c r="G100"/>
  <c r="G98"/>
  <c r="G86"/>
  <c r="G75"/>
  <c r="G48"/>
  <c r="G38"/>
  <c r="G35"/>
  <c r="G33"/>
  <c r="F118"/>
  <c r="F116"/>
  <c r="F113"/>
  <c r="F112"/>
  <c r="F110"/>
  <c r="F108"/>
  <c r="F104"/>
  <c r="G104" s="1"/>
  <c r="F101"/>
  <c r="L101" s="1"/>
  <c r="F100"/>
  <c r="L100" s="1"/>
  <c r="F98"/>
  <c r="F86"/>
  <c r="F83"/>
  <c r="G83" s="1"/>
  <c r="F82"/>
  <c r="F81"/>
  <c r="L81" s="1"/>
  <c r="F79"/>
  <c r="L79" s="1"/>
  <c r="F75"/>
  <c r="L75" s="1"/>
  <c r="F74"/>
  <c r="G74" s="1"/>
  <c r="F73"/>
  <c r="G73" s="1"/>
  <c r="F58"/>
  <c r="L58" s="1"/>
  <c r="F57"/>
  <c r="G57" s="1"/>
  <c r="F54"/>
  <c r="L54" s="1"/>
  <c r="F48"/>
  <c r="F46"/>
  <c r="L46" s="1"/>
  <c r="F40"/>
  <c r="L40" s="1"/>
  <c r="F38"/>
  <c r="F35"/>
  <c r="L35" s="1"/>
  <c r="F33"/>
  <c r="L33" s="1"/>
  <c r="F31"/>
  <c r="L31" s="1"/>
  <c r="E118"/>
  <c r="E116"/>
  <c r="E113"/>
  <c r="E110"/>
  <c r="E104"/>
  <c r="E101"/>
  <c r="E100"/>
  <c r="E98"/>
  <c r="E86"/>
  <c r="E83"/>
  <c r="E81"/>
  <c r="E79"/>
  <c r="E75"/>
  <c r="E74"/>
  <c r="E73"/>
  <c r="E58"/>
  <c r="E57"/>
  <c r="E54"/>
  <c r="E48"/>
  <c r="E47"/>
  <c r="E46"/>
  <c r="E40"/>
  <c r="E38"/>
  <c r="E35"/>
  <c r="E33"/>
  <c r="E31"/>
  <c r="C115"/>
  <c r="C112"/>
  <c r="E112" s="1"/>
  <c r="C108"/>
  <c r="G108" s="1"/>
  <c r="C97"/>
  <c r="C82"/>
  <c r="C72"/>
  <c r="C68"/>
  <c r="C62"/>
  <c r="C51"/>
  <c r="C30"/>
  <c r="G30" s="1"/>
  <c r="D115"/>
  <c r="K115" s="1"/>
  <c r="D112"/>
  <c r="D108"/>
  <c r="D103"/>
  <c r="K103" s="1"/>
  <c r="D97"/>
  <c r="F97" s="1"/>
  <c r="D82"/>
  <c r="D72"/>
  <c r="F72" s="1"/>
  <c r="D51"/>
  <c r="F51" s="1"/>
  <c r="D45"/>
  <c r="E45" s="1"/>
  <c r="D30"/>
  <c r="G25"/>
  <c r="G18"/>
  <c r="G15"/>
  <c r="G12"/>
  <c r="G5"/>
  <c r="F26"/>
  <c r="F25"/>
  <c r="L25" s="1"/>
  <c r="F24"/>
  <c r="L24" s="1"/>
  <c r="F23"/>
  <c r="F22"/>
  <c r="F21"/>
  <c r="F20"/>
  <c r="L20" s="1"/>
  <c r="F19"/>
  <c r="L19" s="1"/>
  <c r="F18"/>
  <c r="F17"/>
  <c r="F16"/>
  <c r="F15"/>
  <c r="L15" s="1"/>
  <c r="F14"/>
  <c r="G14" s="1"/>
  <c r="F13"/>
  <c r="G13" s="1"/>
  <c r="F12"/>
  <c r="L12" s="1"/>
  <c r="F11"/>
  <c r="G11" s="1"/>
  <c r="F10"/>
  <c r="G10" s="1"/>
  <c r="F9"/>
  <c r="F8"/>
  <c r="L8" s="1"/>
  <c r="F7"/>
  <c r="F6"/>
  <c r="L6" s="1"/>
  <c r="F5"/>
  <c r="F4"/>
  <c r="G4" s="1"/>
  <c r="E26"/>
  <c r="E25"/>
  <c r="E20"/>
  <c r="E19"/>
  <c r="E18"/>
  <c r="E15"/>
  <c r="E14"/>
  <c r="E13"/>
  <c r="E12"/>
  <c r="E11"/>
  <c r="E10"/>
  <c r="E8"/>
  <c r="E6"/>
  <c r="E5"/>
  <c r="E4"/>
  <c r="C27"/>
  <c r="O27" l="1"/>
  <c r="R27"/>
  <c r="R103"/>
  <c r="R97"/>
  <c r="O97"/>
  <c r="L97"/>
  <c r="O82"/>
  <c r="R72"/>
  <c r="O72"/>
  <c r="R51"/>
  <c r="O51"/>
  <c r="O30"/>
  <c r="K30"/>
  <c r="F115"/>
  <c r="L115" s="1"/>
  <c r="E115"/>
  <c r="F103"/>
  <c r="G97"/>
  <c r="K97"/>
  <c r="K82"/>
  <c r="G82"/>
  <c r="G81"/>
  <c r="G79"/>
  <c r="E72"/>
  <c r="L73"/>
  <c r="K72"/>
  <c r="G58"/>
  <c r="K51"/>
  <c r="G51"/>
  <c r="G54"/>
  <c r="F45"/>
  <c r="L45" s="1"/>
  <c r="G46"/>
  <c r="K45"/>
  <c r="G40"/>
  <c r="G31"/>
  <c r="G112"/>
  <c r="E108"/>
  <c r="E97"/>
  <c r="E82"/>
  <c r="G72"/>
  <c r="E51"/>
  <c r="G45"/>
  <c r="E30"/>
  <c r="G20"/>
  <c r="G19"/>
  <c r="L13"/>
  <c r="G8"/>
  <c r="L11"/>
  <c r="L10"/>
  <c r="F27"/>
  <c r="L27" s="1"/>
  <c r="G6"/>
  <c r="E27"/>
  <c r="L108"/>
  <c r="L82"/>
  <c r="L72"/>
  <c r="L51"/>
  <c r="G115" l="1"/>
  <c r="L103"/>
  <c r="G103"/>
  <c r="G27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<sst xmlns="http://schemas.openxmlformats.org/spreadsheetml/2006/main" count="238" uniqueCount="235">
  <si>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</si>
  <si>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</si>
  <si>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</si>
  <si>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</si>
  <si>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</si>
  <si>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</si>
  <si>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</si>
  <si>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</si>
  <si>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</si>
  <si>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</si>
  <si>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</si>
  <si>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</si>
  <si>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</si>
  <si>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</si>
  <si>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</si>
  <si>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</si>
  <si>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</si>
  <si>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</si>
  <si>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</si>
  <si>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</si>
  <si>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</si>
  <si>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</si>
  <si>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</si>
  <si>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</si>
  <si>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</si>
  <si>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</si>
  <si>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</si>
  <si>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</si>
  <si>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</si>
  <si>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</si>
  <si>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</si>
  <si>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</si>
  <si>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</si>
  <si>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</si>
  <si>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</si>
  <si>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</si>
  <si>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</si>
  <si>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</si>
  <si>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</si>
  <si>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</si>
  <si>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</si>
  <si>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</si>
  <si>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</si>
  <si>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</si>
  <si>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</si>
  <si>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</si>
  <si>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</si>
  <si>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</si>
  <si>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</si>
  <si>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</si>
  <si>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</si>
  <si>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</si>
  <si>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</si>
  <si>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</si>
  <si>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</si>
  <si>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</si>
  <si>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</si>
  <si>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</si>
  <si>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</si>
  <si>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</si>
  <si>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</si>
  <si>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</si>
  <si>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</si>
  <si>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</si>
  <si>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</si>
  <si>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</si>
  <si>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</si>
  <si>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</si>
  <si>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</si>
  <si>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</si>
  <si>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</si>
  <si>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</si>
  <si>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</si>
  <si>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</si>
  <si>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</si>
  <si>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</si>
  <si>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</si>
  <si>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</si>
  <si>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</si>
  <si>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</si>
  <si>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</si>
  <si>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</si>
  <si>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</si>
  <si>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</si>
  <si>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</si>
  <si>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</si>
  <si>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</si>
  <si>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</si>
  <si>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</si>
  <si>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</si>
  <si>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</si>
  <si>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</si>
  <si>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</si>
  <si>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</si>
  <si>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</si>
  <si>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</si>
  <si>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</si>
  <si>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</si>
  <si>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</si>
  <si>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</si>
  <si>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</si>
  <si>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</si>
  <si>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</si>
  <si>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</si>
  <si>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</si>
  <si>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</si>
  <si>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</si>
  <si>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</si>
  <si>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</si>
  <si>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</si>
  <si>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</si>
  <si>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</si>
  <si>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</si>
  <si>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</si>
  <si>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</si>
  <si>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</si>
  <si>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</si>
  <si>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</si>
  <si>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</si>
  <si>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</si>
  <si>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</si>
  <si>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</si>
  <si>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</si>
  <si>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</si>
  <si>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</si>
  <si>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</si>
  <si>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</si>
  <si>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</si>
  <si>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</si>
  <si>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</si>
  <si>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</si>
  <si>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</si>
  <si>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</si>
  <si>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</si>
  <si>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</si>
  <si>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</si>
  <si>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</si>
  <si>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</si>
  <si>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</si>
  <si>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</si>
  <si>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</si>
  <si>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</si>
  <si>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</si>
  <si>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</si>
  <si>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</si>
  <si>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</si>
  <si>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</si>
  <si>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</si>
  <si>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</si>
  <si>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</si>
  <si>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</si>
  <si>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</si>
  <si>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</si>
  <si>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</si>
  <si>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</si>
  <si>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</si>
  <si>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</si>
  <si>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</si>
  <si>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</si>
  <si>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</si>
  <si>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</si>
  <si>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</si>
  <si>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</si>
  <si>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</si>
  <si>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</si>
  <si>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</si>
  <si>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</si>
  <si>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</si>
  <si>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</si>
  <si>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</si>
  <si>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</si>
  <si>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</si>
  <si>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</si>
  <si>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</si>
  <si>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</si>
  <si>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</si>
  <si>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</si>
  <si>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</si>
  <si>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</si>
  <si>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</si>
  <si>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</si>
  <si>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</si>
  <si>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</si>
  <si>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</si>
  <si>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</si>
  <si>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</si>
  <si>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</si>
  <si>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</si>
  <si>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</si>
  <si>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</si>
  <si>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</si>
  <si>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</si>
  <si>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</si>
  <si>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</si>
  <si>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</si>
  <si>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</si>
  <si>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</si>
  <si>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</si>
  <si>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</si>
  <si>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</si>
  <si>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</si>
  <si>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</si>
  <si>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</si>
  <si>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</si>
  <si>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</si>
  <si>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</si>
  <si>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</si>
  <si>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</si>
  <si>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</si>
  <si>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</si>
  <si>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</si>
  <si>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</si>
  <si>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</si>
  <si>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</si>
  <si>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</si>
  <si>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</si>
  <si>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</si>
  <si>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</si>
  <si>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</si>
  <si>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</si>
  <si>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</si>
  <si>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</si>
  <si>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</si>
  <si>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2023 год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</si>
  <si>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</si>
  <si>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</si>
  <si>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</si>
  <si>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</si>
  <si>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>Параметры бюджета Ельниковского района  по видам расходов, разделам, подразделам</t>
  </si>
  <si>
    <t>Исполнение бюджета  за 2021 год</t>
  </si>
  <si>
    <t>Уточненный бюджет на 2022 год по состоянию на 1 октября2022 года</t>
  </si>
  <si>
    <t>Оценка исполнения бюджета  в 2022 году</t>
  </si>
  <si>
    <t>Темп роста показателей на 2023 год к уточненному бюджету 2022 года, %</t>
  </si>
  <si>
    <t>Параметры бюджета 
на 2025 год</t>
  </si>
  <si>
    <t>Темп роста показателей на 2025 год к уровню 2024 года, %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</si>
</sst>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  <font>
      <sz val="11"/>
      <name val="Tahoma"/>
      <family val="2"/>
    </font>
    <font>
      <sz val="11"/>
      <color theme="1"/>
      <name val="Times New Roman Cyr"/>
      <charset val="204"/>
    </font>
    <font>
      <i/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4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4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4" fontId="18" fillId="0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6" fillId="0" borderId="1" xfId="0" applyNumberFormat="1" applyFont="1" applyFill="1" applyBorder="1" applyAlignment="1" applyProtection="1">
      <alignment horizontal="right" vertical="center" wrapText="1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4" fontId="21" fillId="6" borderId="1" xfId="0" applyNumberFormat="1" applyFont="1" applyFill="1" applyBorder="1"/>
    <xf numFmtId="164" fontId="16" fillId="0" borderId="1" xfId="0" applyNumberFormat="1" applyFont="1" applyFill="1" applyBorder="1" applyAlignment="1">
      <alignment horizontal="justify" vertical="center" wrapText="1"/>
    </xf>
    <xf numFmtId="164" fontId="16" fillId="0" borderId="1" xfId="0" applyNumberFormat="1" applyFont="1" applyFill="1" applyBorder="1"/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4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4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4" fontId="18" fillId="6" borderId="1" xfId="0" applyNumberFormat="1" applyFont="1" applyFill="1" applyBorder="1" applyAlignment="1" applyProtection="1">
      <alignment horizontal="right" vertical="center" wrapText="1"/>
    </xf>
    <xf numFmtId="164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4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43" fontId="27" fillId="0" borderId="1" xfId="51" applyNumberFormat="1" applyFont="1" applyBorder="1" applyAlignment="1">
      <alignment wrapText="1"/>
    </xf>
    <xf numFmtId="164" fontId="18" fillId="5" borderId="1" xfId="0" applyNumberFormat="1" applyFont="1" applyFill="1" applyBorder="1" applyAlignment="1" applyProtection="1">
      <alignment vertical="center"/>
    </xf>
    <xf numFmtId="164" fontId="28" fillId="5" borderId="1" xfId="0" applyNumberFormat="1" applyFont="1" applyFill="1" applyBorder="1" applyAlignment="1" applyProtection="1">
      <alignment vertical="center"/>
    </xf>
    <xf numFmtId="164" fontId="18" fillId="0" borderId="1" xfId="0" applyNumberFormat="1" applyFont="1" applyFill="1" applyBorder="1" applyAlignment="1" applyProtection="1">
      <alignment vertical="center"/>
    </xf>
    <xf numFmtId="164" fontId="8" fillId="0" borderId="6" xfId="0" applyNumberFormat="1" applyFont="1" applyFill="1" applyBorder="1" applyAlignment="1">
      <alignment horizontal="right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2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C19" activePane="bottomRight" state="frozen"/>
      <selection pane="topRight" activeCell="C1" sqref="C1"/>
      <selection pane="bottomLeft" activeCell="A6" sqref="A6"/>
      <selection pane="bottomRight" activeCell="P16" sqref="P16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102" t="s">
        <v>228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" t="s">
        <v>16</v>
      </c>
    </row>
    <row r="2" spans="1:19" ht="22.5" customHeight="1">
      <c r="A2" s="3"/>
      <c r="B2" s="5"/>
      <c r="C2" s="5"/>
      <c r="D2" s="101"/>
      <c r="E2" s="101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157.5">
      <c r="A3" s="10" t="s">
        <v>205</v>
      </c>
      <c r="B3" s="11" t="s">
        <v>202</v>
      </c>
      <c r="C3" s="7" t="s">
        <v>229</v>
      </c>
      <c r="D3" s="8" t="s">
        <v>230</v>
      </c>
      <c r="E3" s="8" t="s">
        <v>3</v>
      </c>
      <c r="F3" s="8" t="s">
        <v>231</v>
      </c>
      <c r="G3" s="8" t="s">
        <v>4</v>
      </c>
      <c r="H3" s="13" t="s">
        <v>222</v>
      </c>
      <c r="I3" s="8" t="s">
        <v>218</v>
      </c>
      <c r="J3" s="13" t="s">
        <v>223</v>
      </c>
      <c r="K3" s="8" t="s">
        <v>232</v>
      </c>
      <c r="L3" s="12" t="s">
        <v>224</v>
      </c>
      <c r="M3" s="12" t="s">
        <v>218</v>
      </c>
      <c r="N3" s="14" t="s">
        <v>225</v>
      </c>
      <c r="O3" s="12" t="s">
        <v>226</v>
      </c>
      <c r="P3" s="12" t="s">
        <v>218</v>
      </c>
      <c r="Q3" s="14" t="s">
        <v>233</v>
      </c>
      <c r="R3" s="12" t="s">
        <v>234</v>
      </c>
      <c r="S3" s="12" t="s">
        <v>218</v>
      </c>
    </row>
    <row r="4" spans="1:19" s="35" customFormat="1" ht="132">
      <c r="A4" s="26" t="s">
        <v>194</v>
      </c>
      <c r="B4" s="27" t="s">
        <v>190</v>
      </c>
      <c r="C4" s="59">
        <v>135159.4</v>
      </c>
      <c r="D4" s="60">
        <v>124788.6</v>
      </c>
      <c r="E4" s="61">
        <f>D4/C4*100</f>
        <v>92.326985766435783</v>
      </c>
      <c r="F4" s="60">
        <f>D4</f>
        <v>124788.6</v>
      </c>
      <c r="G4" s="61">
        <f>F4/C4*100</f>
        <v>92.326985766435783</v>
      </c>
      <c r="H4" s="8"/>
      <c r="I4" s="28"/>
      <c r="J4" s="57">
        <v>99701.7</v>
      </c>
      <c r="K4" s="61">
        <f>J4/D4*100</f>
        <v>79.896480928546353</v>
      </c>
      <c r="L4" s="61">
        <f>J4/F4*100</f>
        <v>79.896480928546353</v>
      </c>
      <c r="M4" s="29"/>
      <c r="N4" s="57">
        <v>93200.7</v>
      </c>
      <c r="O4" s="57">
        <f>N4/J4*100</f>
        <v>93.479549496147001</v>
      </c>
      <c r="P4" s="57"/>
      <c r="Q4" s="57">
        <v>94001.7</v>
      </c>
      <c r="R4" s="57">
        <f>Q4/N4*100</f>
        <v>100.85943560509737</v>
      </c>
      <c r="S4" s="8"/>
    </row>
    <row r="5" spans="1:19" s="35" customFormat="1" ht="15.75">
      <c r="A5" s="26" t="s">
        <v>191</v>
      </c>
      <c r="B5" s="27" t="s">
        <v>173</v>
      </c>
      <c r="C5" s="97">
        <v>22204.400000000001</v>
      </c>
      <c r="D5" s="97">
        <v>24684.1</v>
      </c>
      <c r="E5" s="61">
        <f>D5/C5*100</f>
        <v>111.1676064203491</v>
      </c>
      <c r="F5" s="60">
        <f t="shared" ref="F5:F26" si="0">D5</f>
        <v>24684.1</v>
      </c>
      <c r="G5" s="61">
        <f>F5/C5*100</f>
        <v>111.1676064203491</v>
      </c>
      <c r="H5" s="8"/>
      <c r="I5" s="29"/>
      <c r="J5" s="68">
        <v>15790.4</v>
      </c>
      <c r="K5" s="61">
        <f t="shared" ref="K5:K25" si="1">J5/D5*100</f>
        <v>63.969923959147792</v>
      </c>
      <c r="L5" s="61">
        <f t="shared" ref="L5:L25" si="2">J5/F5*100</f>
        <v>63.969923959147792</v>
      </c>
      <c r="M5" s="8"/>
      <c r="N5" s="68">
        <v>13304.6</v>
      </c>
      <c r="O5" s="57">
        <f t="shared" ref="O5:O27" si="3">N5/J5*100</f>
        <v>84.257523558617891</v>
      </c>
      <c r="P5" s="65"/>
      <c r="Q5" s="68">
        <v>13304.6</v>
      </c>
      <c r="R5" s="57">
        <f t="shared" ref="R5:R27" si="4">Q5/N5*100</f>
        <v>100</v>
      </c>
      <c r="S5" s="8"/>
    </row>
    <row r="6" spans="1:19" s="35" customFormat="1" ht="72">
      <c r="A6" s="26" t="s">
        <v>192</v>
      </c>
      <c r="B6" s="27" t="s">
        <v>174</v>
      </c>
      <c r="C6" s="97">
        <v>107039.9</v>
      </c>
      <c r="D6" s="97">
        <v>94211.6</v>
      </c>
      <c r="E6" s="61">
        <f>D6/C6*100</f>
        <v>88.015403601834464</v>
      </c>
      <c r="F6" s="60">
        <f t="shared" si="0"/>
        <v>94211.6</v>
      </c>
      <c r="G6" s="61">
        <f>F6/C6*100</f>
        <v>88.015403601834464</v>
      </c>
      <c r="H6" s="8"/>
      <c r="I6" s="30"/>
      <c r="J6" s="57">
        <v>82148.899999999994</v>
      </c>
      <c r="K6" s="61">
        <f t="shared" si="1"/>
        <v>87.196162680604075</v>
      </c>
      <c r="L6" s="61">
        <f t="shared" si="2"/>
        <v>87.196162680604075</v>
      </c>
      <c r="M6" s="31"/>
      <c r="N6" s="57">
        <v>78148.899999999994</v>
      </c>
      <c r="O6" s="57">
        <f t="shared" si="3"/>
        <v>95.130792986881147</v>
      </c>
      <c r="P6" s="57"/>
      <c r="Q6" s="57">
        <v>80148.899999999994</v>
      </c>
      <c r="R6" s="57">
        <f t="shared" si="4"/>
        <v>102.55921708430958</v>
      </c>
      <c r="S6" s="8"/>
    </row>
    <row r="7" spans="1:19" s="35" customFormat="1" ht="15.75">
      <c r="A7" s="26">
        <v>340</v>
      </c>
      <c r="B7" s="27" t="s">
        <v>176</v>
      </c>
      <c r="C7" s="59"/>
      <c r="D7" s="60"/>
      <c r="E7" s="61"/>
      <c r="F7" s="60">
        <f t="shared" si="0"/>
        <v>0</v>
      </c>
      <c r="G7" s="61"/>
      <c r="H7" s="8"/>
      <c r="I7" s="30"/>
      <c r="J7" s="57"/>
      <c r="K7" s="61"/>
      <c r="L7" s="61"/>
      <c r="M7" s="31"/>
      <c r="N7" s="57"/>
      <c r="O7" s="57"/>
      <c r="P7" s="57"/>
      <c r="Q7" s="57"/>
      <c r="R7" s="57"/>
      <c r="S7" s="8"/>
    </row>
    <row r="8" spans="1:19" s="35" customFormat="1" ht="15.75">
      <c r="A8" s="32" t="s">
        <v>193</v>
      </c>
      <c r="B8" s="27" t="s">
        <v>175</v>
      </c>
      <c r="C8" s="97">
        <v>3768.3</v>
      </c>
      <c r="D8" s="97">
        <v>4836.7</v>
      </c>
      <c r="E8" s="61">
        <f>D8/C8*100</f>
        <v>128.35230740652281</v>
      </c>
      <c r="F8" s="60">
        <f t="shared" si="0"/>
        <v>4836.7</v>
      </c>
      <c r="G8" s="61">
        <f>F8/C8*100</f>
        <v>128.35230740652281</v>
      </c>
      <c r="H8" s="8"/>
      <c r="I8" s="30"/>
      <c r="J8" s="57">
        <v>4231.8999999999996</v>
      </c>
      <c r="K8" s="61">
        <f t="shared" si="1"/>
        <v>87.495606508569892</v>
      </c>
      <c r="L8" s="61">
        <f t="shared" si="2"/>
        <v>87.495606508569892</v>
      </c>
      <c r="M8" s="8"/>
      <c r="N8" s="57">
        <v>4231.8999999999996</v>
      </c>
      <c r="O8" s="57">
        <f t="shared" si="3"/>
        <v>100</v>
      </c>
      <c r="P8" s="57"/>
      <c r="Q8" s="57">
        <v>4231.8999999999996</v>
      </c>
      <c r="R8" s="57">
        <f t="shared" si="4"/>
        <v>100</v>
      </c>
      <c r="S8" s="8"/>
    </row>
    <row r="9" spans="1:19" s="35" customFormat="1" ht="30">
      <c r="A9" s="26" t="s">
        <v>195</v>
      </c>
      <c r="B9" s="27" t="s">
        <v>177</v>
      </c>
      <c r="C9" s="59"/>
      <c r="D9" s="60"/>
      <c r="E9" s="61"/>
      <c r="F9" s="60">
        <f t="shared" si="0"/>
        <v>0</v>
      </c>
      <c r="G9" s="61"/>
      <c r="H9" s="8"/>
      <c r="I9" s="30"/>
      <c r="J9" s="57"/>
      <c r="K9" s="61"/>
      <c r="L9" s="61"/>
      <c r="M9" s="8"/>
      <c r="N9" s="57"/>
      <c r="O9" s="57"/>
      <c r="P9" s="57"/>
      <c r="Q9" s="57"/>
      <c r="R9" s="57"/>
      <c r="S9" s="8"/>
    </row>
    <row r="10" spans="1:19" s="35" customFormat="1" ht="15.75">
      <c r="A10" s="26">
        <v>720</v>
      </c>
      <c r="B10" s="27" t="s">
        <v>178</v>
      </c>
      <c r="C10" s="98">
        <v>22.5</v>
      </c>
      <c r="D10" s="98">
        <v>31.4</v>
      </c>
      <c r="E10" s="61">
        <f t="shared" ref="E10:E15" si="5">D10/C10*100</f>
        <v>139.55555555555554</v>
      </c>
      <c r="F10" s="60">
        <f t="shared" si="0"/>
        <v>31.4</v>
      </c>
      <c r="G10" s="61">
        <f t="shared" ref="G10:G15" si="6">F10/C10*100</f>
        <v>139.55555555555554</v>
      </c>
      <c r="H10" s="8"/>
      <c r="I10" s="31"/>
      <c r="J10" s="57">
        <v>31.4</v>
      </c>
      <c r="K10" s="61">
        <f t="shared" si="1"/>
        <v>100</v>
      </c>
      <c r="L10" s="61">
        <f t="shared" si="2"/>
        <v>100</v>
      </c>
      <c r="M10" s="31"/>
      <c r="N10" s="57">
        <v>31.4</v>
      </c>
      <c r="O10" s="57">
        <f t="shared" si="3"/>
        <v>100</v>
      </c>
      <c r="P10" s="57"/>
      <c r="Q10" s="57">
        <v>31.4</v>
      </c>
      <c r="R10" s="57">
        <f t="shared" si="4"/>
        <v>100</v>
      </c>
      <c r="S10" s="8"/>
    </row>
    <row r="11" spans="1:19" s="35" customFormat="1" ht="24">
      <c r="A11" s="26" t="s">
        <v>196</v>
      </c>
      <c r="B11" s="27" t="s">
        <v>179</v>
      </c>
      <c r="C11" s="97">
        <v>174.1</v>
      </c>
      <c r="D11" s="97">
        <v>202.8</v>
      </c>
      <c r="E11" s="61">
        <f t="shared" si="5"/>
        <v>116.48477886272259</v>
      </c>
      <c r="F11" s="60">
        <f t="shared" si="0"/>
        <v>202.8</v>
      </c>
      <c r="G11" s="61">
        <f t="shared" si="6"/>
        <v>116.48477886272259</v>
      </c>
      <c r="H11" s="8"/>
      <c r="I11" s="30"/>
      <c r="J11" s="57">
        <v>212.8</v>
      </c>
      <c r="K11" s="61">
        <f t="shared" si="1"/>
        <v>104.93096646942801</v>
      </c>
      <c r="L11" s="61">
        <f t="shared" si="2"/>
        <v>104.93096646942801</v>
      </c>
      <c r="M11" s="8"/>
      <c r="N11" s="57">
        <v>212.8</v>
      </c>
      <c r="O11" s="57">
        <f t="shared" si="3"/>
        <v>100</v>
      </c>
      <c r="P11" s="57"/>
      <c r="Q11" s="57">
        <v>212.8</v>
      </c>
      <c r="R11" s="57">
        <f t="shared" si="4"/>
        <v>100</v>
      </c>
      <c r="S11" s="8"/>
    </row>
    <row r="12" spans="1:19" s="35" customFormat="1" ht="60">
      <c r="A12" s="32" t="s">
        <v>197</v>
      </c>
      <c r="B12" s="27" t="s">
        <v>180</v>
      </c>
      <c r="C12" s="97">
        <v>11676.2</v>
      </c>
      <c r="D12" s="97">
        <v>21426.9</v>
      </c>
      <c r="E12" s="61">
        <f t="shared" si="5"/>
        <v>183.50918963361366</v>
      </c>
      <c r="F12" s="60">
        <f t="shared" si="0"/>
        <v>21426.9</v>
      </c>
      <c r="G12" s="61">
        <f t="shared" si="6"/>
        <v>183.50918963361366</v>
      </c>
      <c r="H12" s="8"/>
      <c r="I12" s="30"/>
      <c r="J12" s="57">
        <v>5240</v>
      </c>
      <c r="K12" s="61">
        <f t="shared" si="1"/>
        <v>24.455240842119018</v>
      </c>
      <c r="L12" s="61">
        <f t="shared" si="2"/>
        <v>24.455240842119018</v>
      </c>
      <c r="M12" s="8"/>
      <c r="N12" s="57">
        <v>5240</v>
      </c>
      <c r="O12" s="57">
        <f t="shared" si="3"/>
        <v>100</v>
      </c>
      <c r="P12" s="57"/>
      <c r="Q12" s="57">
        <v>5240</v>
      </c>
      <c r="R12" s="57">
        <f t="shared" si="4"/>
        <v>100</v>
      </c>
      <c r="S12" s="8"/>
    </row>
    <row r="13" spans="1:19" s="35" customFormat="1" ht="15.75">
      <c r="A13" s="26" t="s">
        <v>198</v>
      </c>
      <c r="B13" s="27" t="s">
        <v>181</v>
      </c>
      <c r="C13" s="97">
        <v>0</v>
      </c>
      <c r="D13" s="97">
        <v>596.4</v>
      </c>
      <c r="E13" s="61" t="e">
        <f t="shared" si="5"/>
        <v>#DIV/0!</v>
      </c>
      <c r="F13" s="60">
        <f t="shared" si="0"/>
        <v>596.4</v>
      </c>
      <c r="G13" s="61" t="e">
        <f t="shared" si="6"/>
        <v>#DIV/0!</v>
      </c>
      <c r="H13" s="8"/>
      <c r="I13" s="30"/>
      <c r="J13" s="57">
        <v>792.6</v>
      </c>
      <c r="K13" s="61">
        <f t="shared" si="1"/>
        <v>132.89738430583503</v>
      </c>
      <c r="L13" s="61">
        <f t="shared" si="2"/>
        <v>132.89738430583503</v>
      </c>
      <c r="M13" s="31"/>
      <c r="N13" s="57">
        <v>935.4</v>
      </c>
      <c r="O13" s="57">
        <f t="shared" si="3"/>
        <v>118.01665404996213</v>
      </c>
      <c r="P13" s="57"/>
      <c r="Q13" s="57">
        <v>935.4</v>
      </c>
      <c r="R13" s="57">
        <f t="shared" si="4"/>
        <v>100</v>
      </c>
      <c r="S13" s="8"/>
    </row>
    <row r="14" spans="1:19" s="35" customFormat="1" ht="96">
      <c r="A14" s="26" t="s">
        <v>199</v>
      </c>
      <c r="B14" s="27" t="s">
        <v>182</v>
      </c>
      <c r="C14" s="97">
        <v>39850.5</v>
      </c>
      <c r="D14" s="97">
        <v>94662.7</v>
      </c>
      <c r="E14" s="61">
        <f t="shared" si="5"/>
        <v>237.5445728409932</v>
      </c>
      <c r="F14" s="60">
        <f t="shared" si="0"/>
        <v>94662.7</v>
      </c>
      <c r="G14" s="61">
        <f t="shared" si="6"/>
        <v>237.5445728409932</v>
      </c>
      <c r="H14" s="8"/>
      <c r="I14" s="30"/>
      <c r="J14" s="57">
        <v>13549.8</v>
      </c>
      <c r="K14" s="61">
        <f t="shared" si="1"/>
        <v>14.313768781156675</v>
      </c>
      <c r="L14" s="61">
        <f t="shared" si="2"/>
        <v>14.313768781156675</v>
      </c>
      <c r="M14" s="8"/>
      <c r="N14" s="57">
        <v>12303</v>
      </c>
      <c r="O14" s="57">
        <f t="shared" si="3"/>
        <v>90.798388168091051</v>
      </c>
      <c r="P14" s="57"/>
      <c r="Q14" s="57">
        <v>10728.8</v>
      </c>
      <c r="R14" s="57">
        <f t="shared" si="4"/>
        <v>87.2047468097212</v>
      </c>
      <c r="S14" s="8"/>
    </row>
    <row r="15" spans="1:19" s="35" customFormat="1" ht="30">
      <c r="A15" s="33">
        <v>630</v>
      </c>
      <c r="B15" s="27" t="s">
        <v>183</v>
      </c>
      <c r="C15" s="97">
        <v>1732.2</v>
      </c>
      <c r="D15" s="97">
        <v>2140.1999999999998</v>
      </c>
      <c r="E15" s="61">
        <f t="shared" si="5"/>
        <v>123.5538621406304</v>
      </c>
      <c r="F15" s="60">
        <f t="shared" si="0"/>
        <v>2140.1999999999998</v>
      </c>
      <c r="G15" s="61">
        <f t="shared" si="6"/>
        <v>123.5538621406304</v>
      </c>
      <c r="H15" s="8"/>
      <c r="I15" s="30"/>
      <c r="J15" s="67">
        <v>1000</v>
      </c>
      <c r="K15" s="61">
        <f t="shared" si="1"/>
        <v>46.724605177086261</v>
      </c>
      <c r="L15" s="61">
        <f t="shared" si="2"/>
        <v>46.724605177086261</v>
      </c>
      <c r="M15" s="8"/>
      <c r="N15" s="67">
        <v>1000</v>
      </c>
      <c r="O15" s="57">
        <f t="shared" si="3"/>
        <v>100</v>
      </c>
      <c r="P15" s="57"/>
      <c r="Q15" s="67">
        <v>1000</v>
      </c>
      <c r="R15" s="57">
        <f t="shared" si="4"/>
        <v>100</v>
      </c>
      <c r="S15" s="8"/>
    </row>
    <row r="16" spans="1:19" s="35" customFormat="1" ht="45">
      <c r="A16" s="34">
        <v>810</v>
      </c>
      <c r="B16" s="27" t="s">
        <v>0</v>
      </c>
      <c r="C16" s="59"/>
      <c r="D16" s="60"/>
      <c r="E16" s="61"/>
      <c r="F16" s="60">
        <f t="shared" si="0"/>
        <v>0</v>
      </c>
      <c r="G16" s="61"/>
      <c r="H16" s="8"/>
      <c r="I16" s="30"/>
      <c r="J16" s="57"/>
      <c r="K16" s="61"/>
      <c r="L16" s="61"/>
      <c r="M16" s="8"/>
      <c r="N16" s="57"/>
      <c r="O16" s="57"/>
      <c r="P16" s="57"/>
      <c r="Q16" s="57"/>
      <c r="R16" s="57"/>
      <c r="S16" s="8"/>
    </row>
    <row r="17" spans="1:23" s="35" customFormat="1" ht="15.75">
      <c r="A17" s="34">
        <v>830</v>
      </c>
      <c r="B17" s="27" t="s">
        <v>184</v>
      </c>
      <c r="C17" s="59"/>
      <c r="D17" s="97">
        <v>12.3</v>
      </c>
      <c r="E17" s="61"/>
      <c r="F17" s="60">
        <f t="shared" si="0"/>
        <v>12.3</v>
      </c>
      <c r="G17" s="61"/>
      <c r="H17" s="8"/>
      <c r="I17" s="30"/>
      <c r="J17" s="57"/>
      <c r="K17" s="61"/>
      <c r="L17" s="61"/>
      <c r="M17" s="8"/>
      <c r="N17" s="57"/>
      <c r="O17" s="57"/>
      <c r="P17" s="57"/>
      <c r="Q17" s="57"/>
      <c r="R17" s="57"/>
      <c r="S17" s="8"/>
    </row>
    <row r="18" spans="1:23" s="35" customFormat="1" ht="15.75">
      <c r="A18" s="34">
        <v>850</v>
      </c>
      <c r="B18" s="27" t="s">
        <v>185</v>
      </c>
      <c r="C18" s="97">
        <v>390.4</v>
      </c>
      <c r="D18" s="97">
        <v>111.2</v>
      </c>
      <c r="E18" s="61">
        <f>D18/C18*100</f>
        <v>28.483606557377051</v>
      </c>
      <c r="F18" s="60">
        <f t="shared" si="0"/>
        <v>111.2</v>
      </c>
      <c r="G18" s="61">
        <f>F18/C18*100</f>
        <v>28.483606557377051</v>
      </c>
      <c r="H18" s="8"/>
      <c r="I18" s="30"/>
      <c r="J18" s="68">
        <v>792.4</v>
      </c>
      <c r="K18" s="61">
        <f t="shared" si="1"/>
        <v>712.58992805755395</v>
      </c>
      <c r="L18" s="61">
        <f t="shared" si="2"/>
        <v>712.58992805755395</v>
      </c>
      <c r="M18" s="8"/>
      <c r="N18" s="68">
        <v>790.4</v>
      </c>
      <c r="O18" s="57">
        <f t="shared" si="3"/>
        <v>99.74760222110045</v>
      </c>
      <c r="P18" s="57"/>
      <c r="Q18" s="68">
        <v>742.9</v>
      </c>
      <c r="R18" s="57">
        <f t="shared" si="4"/>
        <v>93.990384615384613</v>
      </c>
      <c r="S18" s="8"/>
    </row>
    <row r="19" spans="1:23" s="35" customFormat="1" ht="30">
      <c r="A19" s="34">
        <v>400</v>
      </c>
      <c r="B19" s="27" t="s">
        <v>186</v>
      </c>
      <c r="C19" s="97">
        <v>2169.1999999999998</v>
      </c>
      <c r="D19" s="97">
        <v>3372.4</v>
      </c>
      <c r="E19" s="61">
        <f>D19/C19*100</f>
        <v>155.46745343905587</v>
      </c>
      <c r="F19" s="60">
        <f t="shared" si="0"/>
        <v>3372.4</v>
      </c>
      <c r="G19" s="61">
        <f>F19/C19*100</f>
        <v>155.46745343905587</v>
      </c>
      <c r="H19" s="8"/>
      <c r="I19" s="30"/>
      <c r="J19" s="57">
        <v>1303.5</v>
      </c>
      <c r="K19" s="61">
        <f t="shared" si="1"/>
        <v>38.651998576681294</v>
      </c>
      <c r="L19" s="61">
        <f t="shared" si="2"/>
        <v>38.651998576681294</v>
      </c>
      <c r="M19" s="31"/>
      <c r="N19" s="57">
        <v>1303.5</v>
      </c>
      <c r="O19" s="57">
        <f t="shared" si="3"/>
        <v>100</v>
      </c>
      <c r="P19" s="66"/>
      <c r="Q19" s="57">
        <v>1303.5</v>
      </c>
      <c r="R19" s="57">
        <f t="shared" si="4"/>
        <v>100</v>
      </c>
      <c r="S19" s="31"/>
    </row>
    <row r="20" spans="1:23" s="35" customFormat="1" ht="30">
      <c r="A20" s="34">
        <v>243</v>
      </c>
      <c r="B20" s="27" t="s">
        <v>187</v>
      </c>
      <c r="C20" s="97">
        <v>12143.8</v>
      </c>
      <c r="D20" s="97">
        <f t="shared" ref="D20" si="7">D21+D22+D23</f>
        <v>0</v>
      </c>
      <c r="E20" s="61">
        <f>D20/C20*100</f>
        <v>0</v>
      </c>
      <c r="F20" s="60">
        <f t="shared" si="0"/>
        <v>0</v>
      </c>
      <c r="G20" s="61">
        <f>F20/C20*100</f>
        <v>0</v>
      </c>
      <c r="H20" s="8"/>
      <c r="I20" s="30"/>
      <c r="J20" s="57"/>
      <c r="K20" s="61" t="e">
        <f t="shared" si="1"/>
        <v>#DIV/0!</v>
      </c>
      <c r="L20" s="61" t="e">
        <f t="shared" si="2"/>
        <v>#DIV/0!</v>
      </c>
      <c r="M20" s="8"/>
      <c r="N20" s="57"/>
      <c r="O20" s="57" t="e">
        <f t="shared" si="3"/>
        <v>#DIV/0!</v>
      </c>
      <c r="P20" s="57"/>
      <c r="Q20" s="57"/>
      <c r="R20" s="57" t="e">
        <f t="shared" si="4"/>
        <v>#DIV/0!</v>
      </c>
      <c r="S20" s="8"/>
    </row>
    <row r="21" spans="1:23" s="35" customFormat="1" ht="15.75">
      <c r="A21" s="34">
        <v>350</v>
      </c>
      <c r="B21" s="27" t="s">
        <v>188</v>
      </c>
      <c r="C21" s="97">
        <v>0</v>
      </c>
      <c r="D21" s="97"/>
      <c r="E21" s="61"/>
      <c r="F21" s="60">
        <f t="shared" si="0"/>
        <v>0</v>
      </c>
      <c r="G21" s="61"/>
      <c r="H21" s="8"/>
      <c r="I21" s="30"/>
      <c r="J21" s="57"/>
      <c r="K21" s="61"/>
      <c r="L21" s="61"/>
      <c r="M21" s="8"/>
      <c r="N21" s="57"/>
      <c r="O21" s="57"/>
      <c r="P21" s="57"/>
      <c r="Q21" s="57"/>
      <c r="R21" s="57"/>
      <c r="S21" s="8"/>
    </row>
    <row r="22" spans="1:23" s="35" customFormat="1" ht="15.75">
      <c r="A22" s="34">
        <v>820</v>
      </c>
      <c r="B22" s="27" t="s">
        <v>1</v>
      </c>
      <c r="C22" s="59"/>
      <c r="D22" s="60"/>
      <c r="E22" s="61"/>
      <c r="F22" s="60">
        <f t="shared" si="0"/>
        <v>0</v>
      </c>
      <c r="G22" s="61"/>
      <c r="H22" s="8"/>
      <c r="I22" s="30"/>
      <c r="J22" s="57"/>
      <c r="K22" s="61"/>
      <c r="L22" s="61"/>
      <c r="M22" s="8"/>
      <c r="N22" s="57"/>
      <c r="O22" s="57"/>
      <c r="P22" s="57"/>
      <c r="Q22" s="57"/>
      <c r="R22" s="57"/>
      <c r="S22" s="8"/>
    </row>
    <row r="23" spans="1:23" s="35" customFormat="1" ht="45">
      <c r="A23" s="34">
        <v>842</v>
      </c>
      <c r="B23" s="27" t="s">
        <v>189</v>
      </c>
      <c r="C23" s="59"/>
      <c r="D23" s="60"/>
      <c r="E23" s="61"/>
      <c r="F23" s="60">
        <f t="shared" si="0"/>
        <v>0</v>
      </c>
      <c r="G23" s="61"/>
      <c r="H23" s="8"/>
      <c r="I23" s="30"/>
      <c r="J23" s="57"/>
      <c r="K23" s="61"/>
      <c r="L23" s="61"/>
      <c r="M23" s="8"/>
      <c r="N23" s="57"/>
      <c r="O23" s="57"/>
      <c r="P23" s="57"/>
      <c r="Q23" s="57"/>
      <c r="R23" s="57"/>
      <c r="S23" s="8"/>
    </row>
    <row r="24" spans="1:23" s="35" customFormat="1" ht="15.75">
      <c r="A24" s="34">
        <v>870</v>
      </c>
      <c r="B24" s="27" t="s">
        <v>2</v>
      </c>
      <c r="C24" s="99">
        <v>0</v>
      </c>
      <c r="D24" s="99">
        <v>100</v>
      </c>
      <c r="E24" s="61"/>
      <c r="F24" s="60">
        <f t="shared" si="0"/>
        <v>100</v>
      </c>
      <c r="G24" s="61"/>
      <c r="H24" s="8"/>
      <c r="I24" s="30"/>
      <c r="J24" s="57">
        <v>100</v>
      </c>
      <c r="K24" s="61"/>
      <c r="L24" s="61">
        <f t="shared" si="2"/>
        <v>100</v>
      </c>
      <c r="M24" s="8"/>
      <c r="N24" s="57">
        <v>1910</v>
      </c>
      <c r="O24" s="57">
        <f t="shared" si="3"/>
        <v>1910.0000000000002</v>
      </c>
      <c r="P24" s="57"/>
      <c r="Q24" s="57">
        <v>3845</v>
      </c>
      <c r="R24" s="57">
        <f t="shared" si="4"/>
        <v>201.3089005235602</v>
      </c>
      <c r="S24" s="8"/>
    </row>
    <row r="25" spans="1:23" s="35" customFormat="1" ht="15.75">
      <c r="A25" s="34">
        <v>500</v>
      </c>
      <c r="B25" s="27" t="s">
        <v>203</v>
      </c>
      <c r="C25" s="99">
        <v>5792.9</v>
      </c>
      <c r="D25" s="99">
        <v>4761.2</v>
      </c>
      <c r="E25" s="61">
        <f>D25/C25*100</f>
        <v>82.190267396295468</v>
      </c>
      <c r="F25" s="60">
        <f t="shared" si="0"/>
        <v>4761.2</v>
      </c>
      <c r="G25" s="61">
        <f>F25/C25*100</f>
        <v>82.190267396295468</v>
      </c>
      <c r="H25" s="8"/>
      <c r="I25" s="30"/>
      <c r="J25" s="57">
        <v>1.5</v>
      </c>
      <c r="K25" s="61">
        <f t="shared" si="1"/>
        <v>3.1504662690078129E-2</v>
      </c>
      <c r="L25" s="61">
        <f t="shared" si="2"/>
        <v>3.1504662690078129E-2</v>
      </c>
      <c r="M25" s="8"/>
      <c r="N25" s="57">
        <v>1.5</v>
      </c>
      <c r="O25" s="57">
        <f t="shared" si="3"/>
        <v>100</v>
      </c>
      <c r="P25" s="57"/>
      <c r="Q25" s="57">
        <v>1.5</v>
      </c>
      <c r="R25" s="57">
        <f t="shared" si="4"/>
        <v>100</v>
      </c>
      <c r="S25" s="8"/>
    </row>
    <row r="26" spans="1:23" s="35" customFormat="1" ht="15.75">
      <c r="A26" s="34" t="s">
        <v>219</v>
      </c>
      <c r="B26" s="27" t="s">
        <v>204</v>
      </c>
      <c r="C26" s="97">
        <v>0</v>
      </c>
      <c r="D26" s="97">
        <v>8.5</v>
      </c>
      <c r="E26" s="61" t="e">
        <f>D26/C26*100</f>
        <v>#DIV/0!</v>
      </c>
      <c r="F26" s="60">
        <f t="shared" si="0"/>
        <v>8.5</v>
      </c>
      <c r="G26" s="61"/>
      <c r="H26" s="8"/>
      <c r="I26" s="30"/>
      <c r="J26" s="57"/>
      <c r="K26" s="61"/>
      <c r="L26" s="61"/>
      <c r="M26" s="8"/>
      <c r="N26" s="57"/>
      <c r="O26" s="57"/>
      <c r="P26" s="57"/>
      <c r="Q26" s="57"/>
      <c r="R26" s="57"/>
      <c r="S26" s="8"/>
    </row>
    <row r="27" spans="1:23" s="93" customFormat="1" ht="15.75">
      <c r="A27" s="16"/>
      <c r="B27" s="17" t="s">
        <v>6</v>
      </c>
      <c r="C27" s="73">
        <f>SUM(C7:C26)+C4</f>
        <v>212879.5</v>
      </c>
      <c r="D27" s="73">
        <f>SUM(D7:D26)+D4</f>
        <v>257051.3</v>
      </c>
      <c r="E27" s="61">
        <f>D27/C27*100</f>
        <v>120.74967293703716</v>
      </c>
      <c r="F27" s="73">
        <f>SUM(F5:F26)</f>
        <v>251158.39999999999</v>
      </c>
      <c r="G27" s="61">
        <f>F27/C27*100</f>
        <v>117.98148717936672</v>
      </c>
      <c r="H27" s="21"/>
      <c r="I27" s="91"/>
      <c r="J27" s="73">
        <f>SUM(J7:J26)+J4</f>
        <v>126957.6</v>
      </c>
      <c r="K27" s="61">
        <f t="shared" ref="K27" si="8">J27/D27*100</f>
        <v>49.389985578754128</v>
      </c>
      <c r="L27" s="61">
        <f t="shared" ref="L27" si="9">J27/F27*100</f>
        <v>50.548817001541657</v>
      </c>
      <c r="M27" s="91"/>
      <c r="N27" s="73">
        <f>SUM(N7:N26)+N4</f>
        <v>121160.6</v>
      </c>
      <c r="O27" s="57">
        <f t="shared" si="3"/>
        <v>95.433908643515636</v>
      </c>
      <c r="P27" s="92"/>
      <c r="Q27" s="73">
        <f>SUM(Q7:Q26)+Q4</f>
        <v>122274.9</v>
      </c>
      <c r="R27" s="57">
        <f t="shared" si="4"/>
        <v>100.91968841356018</v>
      </c>
      <c r="S27" s="91"/>
    </row>
    <row r="28" spans="1:23" s="95" customFormat="1" ht="15.75">
      <c r="A28" s="71"/>
      <c r="B28" s="72" t="s">
        <v>15</v>
      </c>
      <c r="C28" s="96">
        <v>7.9</v>
      </c>
      <c r="D28" s="96">
        <v>-6135.5</v>
      </c>
      <c r="E28" s="61">
        <f>D28/C28*100</f>
        <v>-77664.556962025308</v>
      </c>
      <c r="F28" s="73">
        <v>-2936.2</v>
      </c>
      <c r="G28" s="61">
        <f>F28/C28*100</f>
        <v>-37167.088607594931</v>
      </c>
      <c r="H28" s="21"/>
      <c r="I28" s="94"/>
      <c r="J28" s="73"/>
      <c r="K28" s="58"/>
      <c r="L28" s="58"/>
      <c r="M28" s="94"/>
      <c r="N28" s="70"/>
      <c r="O28" s="58"/>
      <c r="P28" s="73"/>
      <c r="Q28" s="70"/>
      <c r="R28" s="58"/>
      <c r="S28" s="94"/>
    </row>
    <row r="29" spans="1:23" s="46" customFormat="1" ht="15.75">
      <c r="A29" s="40" t="s">
        <v>17</v>
      </c>
      <c r="B29" s="41" t="s">
        <v>18</v>
      </c>
      <c r="C29" s="74"/>
      <c r="D29" s="75"/>
      <c r="E29" s="76"/>
      <c r="F29" s="75"/>
      <c r="G29" s="76"/>
      <c r="H29" s="77"/>
      <c r="I29" s="45"/>
      <c r="J29" s="75"/>
      <c r="K29" s="76"/>
      <c r="L29" s="76"/>
      <c r="M29" s="45"/>
      <c r="N29" s="75"/>
      <c r="O29" s="78"/>
      <c r="P29" s="75"/>
      <c r="Q29" s="75"/>
      <c r="R29" s="78"/>
      <c r="S29" s="45"/>
      <c r="U29" s="79"/>
      <c r="V29" s="79"/>
      <c r="W29" s="79"/>
    </row>
    <row r="30" spans="1:23" s="23" customFormat="1" ht="15.75">
      <c r="A30" s="80" t="s">
        <v>14</v>
      </c>
      <c r="B30" s="22" t="s">
        <v>19</v>
      </c>
      <c r="C30" s="81">
        <f>C31+C33+C35+C38+C40</f>
        <v>33064.300000000003</v>
      </c>
      <c r="D30" s="81">
        <f>D31+D33+D35+D38+D40</f>
        <v>38914.199999999997</v>
      </c>
      <c r="E30" s="61">
        <f>D30/C30*100</f>
        <v>117.69249613631618</v>
      </c>
      <c r="F30" s="82"/>
      <c r="G30" s="61">
        <f>F30/C30*100</f>
        <v>0</v>
      </c>
      <c r="H30" s="21"/>
      <c r="I30" s="83"/>
      <c r="J30" s="81">
        <f>J31+J33+J35+J38+J40+J34</f>
        <v>27150.799999999999</v>
      </c>
      <c r="K30" s="61">
        <f t="shared" ref="K30:K86" si="10">J30/D30*100</f>
        <v>69.770931947720882</v>
      </c>
      <c r="L30" s="61" t="e">
        <f t="shared" ref="L30:L86" si="11">J30/F30*100</f>
        <v>#DIV/0!</v>
      </c>
      <c r="M30" s="85"/>
      <c r="N30" s="81">
        <f>N31+N33+N35+N38+N40</f>
        <v>25590.1</v>
      </c>
      <c r="O30" s="57">
        <f t="shared" ref="O30:O86" si="12">N30/J30*100</f>
        <v>94.251734755513652</v>
      </c>
      <c r="P30" s="86"/>
      <c r="Q30" s="81">
        <f>Q31+Q33+Q35+Q38+Q40</f>
        <v>25422.9</v>
      </c>
      <c r="R30" s="57">
        <f t="shared" ref="R30:R86" si="13">Q30/N30*100</f>
        <v>99.346622326602869</v>
      </c>
      <c r="S30" s="83"/>
    </row>
    <row r="31" spans="1:23" s="35" customFormat="1" ht="30">
      <c r="A31" s="47" t="s">
        <v>13</v>
      </c>
      <c r="B31" s="42" t="s">
        <v>20</v>
      </c>
      <c r="C31" s="43">
        <v>1369.6</v>
      </c>
      <c r="D31" s="43">
        <v>1278.5999999999999</v>
      </c>
      <c r="E31" s="61">
        <f>D31/C31*100</f>
        <v>93.355724299065429</v>
      </c>
      <c r="F31" s="44">
        <f>D31</f>
        <v>1278.5999999999999</v>
      </c>
      <c r="G31" s="61">
        <f>F31/C31*100</f>
        <v>93.355724299065429</v>
      </c>
      <c r="H31" s="8"/>
      <c r="I31" s="36"/>
      <c r="J31" s="68">
        <v>1278.5999999999999</v>
      </c>
      <c r="K31" s="61">
        <f t="shared" si="10"/>
        <v>100</v>
      </c>
      <c r="L31" s="61">
        <f t="shared" si="11"/>
        <v>100</v>
      </c>
      <c r="M31" s="30"/>
      <c r="N31" s="68">
        <v>1278.5999999999999</v>
      </c>
      <c r="O31" s="57">
        <f t="shared" si="12"/>
        <v>100</v>
      </c>
      <c r="P31" s="67"/>
      <c r="Q31" s="68">
        <v>1278.5999999999999</v>
      </c>
      <c r="R31" s="57">
        <f t="shared" si="13"/>
        <v>100</v>
      </c>
      <c r="S31" s="36"/>
    </row>
    <row r="32" spans="1:23" s="35" customFormat="1" ht="45">
      <c r="A32" s="47" t="s">
        <v>12</v>
      </c>
      <c r="B32" s="42" t="s">
        <v>21</v>
      </c>
      <c r="C32" s="43"/>
      <c r="D32" s="43"/>
      <c r="E32" s="61"/>
      <c r="F32" s="44"/>
      <c r="G32" s="61"/>
      <c r="H32" s="8"/>
      <c r="I32" s="37"/>
      <c r="J32" s="68"/>
      <c r="K32" s="61"/>
      <c r="L32" s="61"/>
      <c r="M32" s="37"/>
      <c r="N32" s="67"/>
      <c r="O32" s="57"/>
      <c r="P32" s="68"/>
      <c r="Q32" s="67"/>
      <c r="R32" s="57"/>
      <c r="S32" s="36"/>
    </row>
    <row r="33" spans="1:19" s="35" customFormat="1" ht="45">
      <c r="A33" s="47" t="s">
        <v>99</v>
      </c>
      <c r="B33" s="42" t="s">
        <v>22</v>
      </c>
      <c r="C33" s="43">
        <v>17356.400000000001</v>
      </c>
      <c r="D33" s="43">
        <v>19131.2</v>
      </c>
      <c r="E33" s="61">
        <f>D33/C33*100</f>
        <v>110.22562282500978</v>
      </c>
      <c r="F33" s="44">
        <f>D33</f>
        <v>19131.2</v>
      </c>
      <c r="G33" s="61">
        <f>F33/C33*100</f>
        <v>110.22562282500978</v>
      </c>
      <c r="H33" s="8"/>
      <c r="I33" s="36"/>
      <c r="J33" s="100">
        <v>14695.5</v>
      </c>
      <c r="K33" s="61">
        <f t="shared" si="10"/>
        <v>76.814313791084714</v>
      </c>
      <c r="L33" s="61">
        <f t="shared" si="11"/>
        <v>76.814313791084714</v>
      </c>
      <c r="M33" s="37"/>
      <c r="N33" s="100">
        <v>13358.5</v>
      </c>
      <c r="O33" s="57">
        <f t="shared" si="12"/>
        <v>90.901976795617713</v>
      </c>
      <c r="P33" s="68"/>
      <c r="Q33" s="100">
        <v>15095.5</v>
      </c>
      <c r="R33" s="57">
        <f t="shared" si="13"/>
        <v>113.00295691881574</v>
      </c>
      <c r="S33" s="36"/>
    </row>
    <row r="34" spans="1:19" s="35" customFormat="1" ht="15.75">
      <c r="A34" s="47" t="s">
        <v>11</v>
      </c>
      <c r="B34" s="42" t="s">
        <v>23</v>
      </c>
      <c r="C34" s="43"/>
      <c r="D34" s="43">
        <v>15.3</v>
      </c>
      <c r="E34" s="61"/>
      <c r="F34" s="44"/>
      <c r="G34" s="61"/>
      <c r="H34" s="8"/>
      <c r="I34" s="30"/>
      <c r="J34" s="68"/>
      <c r="K34" s="61"/>
      <c r="L34" s="61"/>
      <c r="M34" s="30"/>
      <c r="N34" s="67"/>
      <c r="O34" s="57" t="e">
        <f t="shared" si="12"/>
        <v>#DIV/0!</v>
      </c>
      <c r="P34" s="67"/>
      <c r="Q34" s="67"/>
      <c r="R34" s="57"/>
      <c r="S34" s="36"/>
    </row>
    <row r="35" spans="1:19" s="35" customFormat="1" ht="30">
      <c r="A35" s="47" t="s">
        <v>10</v>
      </c>
      <c r="B35" s="42" t="s">
        <v>24</v>
      </c>
      <c r="C35" s="43">
        <v>4668.8999999999996</v>
      </c>
      <c r="D35" s="43">
        <v>5705.9</v>
      </c>
      <c r="E35" s="61">
        <f>D35/C35*100</f>
        <v>122.21079911756516</v>
      </c>
      <c r="F35" s="44">
        <f>D35</f>
        <v>5705.9</v>
      </c>
      <c r="G35" s="61">
        <f>F35/C35*100</f>
        <v>122.21079911756516</v>
      </c>
      <c r="H35" s="8"/>
      <c r="I35" s="30"/>
      <c r="J35" s="68">
        <v>3694.9</v>
      </c>
      <c r="K35" s="61">
        <f t="shared" si="10"/>
        <v>64.755779105837817</v>
      </c>
      <c r="L35" s="61">
        <f t="shared" si="11"/>
        <v>64.755779105837817</v>
      </c>
      <c r="M35" s="30"/>
      <c r="N35" s="67">
        <v>3338.9</v>
      </c>
      <c r="O35" s="57">
        <f t="shared" si="12"/>
        <v>90.365097837559887</v>
      </c>
      <c r="P35" s="67"/>
      <c r="Q35" s="67">
        <v>3434.7</v>
      </c>
      <c r="R35" s="57">
        <f t="shared" si="13"/>
        <v>102.86920842193537</v>
      </c>
      <c r="S35" s="36"/>
    </row>
    <row r="36" spans="1:19" s="35" customFormat="1" ht="15.75">
      <c r="A36" s="47" t="s">
        <v>100</v>
      </c>
      <c r="B36" s="42" t="s">
        <v>25</v>
      </c>
      <c r="C36" s="43"/>
      <c r="D36" s="43"/>
      <c r="E36" s="61"/>
      <c r="F36" s="44"/>
      <c r="G36" s="61"/>
      <c r="H36" s="8"/>
      <c r="I36" s="36"/>
      <c r="J36" s="68"/>
      <c r="K36" s="61"/>
      <c r="L36" s="61"/>
      <c r="M36" s="30"/>
      <c r="N36" s="67"/>
      <c r="O36" s="57"/>
      <c r="P36" s="67"/>
      <c r="Q36" s="67"/>
      <c r="R36" s="57"/>
      <c r="S36" s="36"/>
    </row>
    <row r="37" spans="1:19" s="35" customFormat="1" ht="15.75">
      <c r="A37" s="47" t="s">
        <v>101</v>
      </c>
      <c r="B37" s="42" t="s">
        <v>26</v>
      </c>
      <c r="C37" s="43"/>
      <c r="D37" s="48"/>
      <c r="E37" s="61"/>
      <c r="F37" s="49"/>
      <c r="G37" s="61"/>
      <c r="H37" s="8"/>
      <c r="I37" s="36"/>
      <c r="J37" s="68"/>
      <c r="K37" s="61"/>
      <c r="L37" s="61"/>
      <c r="M37" s="30"/>
      <c r="N37" s="67"/>
      <c r="O37" s="57"/>
      <c r="P37" s="67"/>
      <c r="Q37" s="67"/>
      <c r="R37" s="57"/>
      <c r="S37" s="36"/>
    </row>
    <row r="38" spans="1:19" s="35" customFormat="1" ht="15.75">
      <c r="A38" s="47" t="s">
        <v>102</v>
      </c>
      <c r="B38" s="42" t="s">
        <v>27</v>
      </c>
      <c r="C38" s="43"/>
      <c r="D38" s="43">
        <v>100</v>
      </c>
      <c r="E38" s="61" t="e">
        <f>D38/C38*100</f>
        <v>#DIV/0!</v>
      </c>
      <c r="F38" s="44">
        <f>D38</f>
        <v>100</v>
      </c>
      <c r="G38" s="61" t="e">
        <f>F38/C38*100</f>
        <v>#DIV/0!</v>
      </c>
      <c r="H38" s="8"/>
      <c r="I38" s="36"/>
      <c r="J38" s="68">
        <v>100</v>
      </c>
      <c r="K38" s="61">
        <f t="shared" si="10"/>
        <v>100</v>
      </c>
      <c r="L38" s="61">
        <f t="shared" si="11"/>
        <v>100</v>
      </c>
      <c r="M38" s="37"/>
      <c r="N38" s="67">
        <v>100</v>
      </c>
      <c r="O38" s="57">
        <f t="shared" si="12"/>
        <v>100</v>
      </c>
      <c r="P38" s="68"/>
      <c r="Q38" s="67">
        <v>100</v>
      </c>
      <c r="R38" s="57">
        <f t="shared" si="13"/>
        <v>100</v>
      </c>
      <c r="S38" s="36"/>
    </row>
    <row r="39" spans="1:19" s="35" customFormat="1" ht="30">
      <c r="A39" s="47" t="s">
        <v>211</v>
      </c>
      <c r="B39" s="42" t="s">
        <v>210</v>
      </c>
      <c r="C39" s="43"/>
      <c r="D39" s="43"/>
      <c r="E39" s="61"/>
      <c r="F39" s="44"/>
      <c r="G39" s="61"/>
      <c r="H39" s="8"/>
      <c r="I39" s="36"/>
      <c r="J39" s="68"/>
      <c r="K39" s="61"/>
      <c r="L39" s="61"/>
      <c r="M39" s="30"/>
      <c r="N39" s="67"/>
      <c r="O39" s="57"/>
      <c r="P39" s="67"/>
      <c r="Q39" s="67"/>
      <c r="R39" s="57"/>
      <c r="S39" s="36"/>
    </row>
    <row r="40" spans="1:19" s="35" customFormat="1" ht="15.75">
      <c r="A40" s="47" t="s">
        <v>103</v>
      </c>
      <c r="B40" s="42" t="s">
        <v>28</v>
      </c>
      <c r="C40" s="43">
        <v>9669.4</v>
      </c>
      <c r="D40" s="43">
        <v>12698.5</v>
      </c>
      <c r="E40" s="61">
        <f>D40/C40*100</f>
        <v>131.32665935838833</v>
      </c>
      <c r="F40" s="44">
        <f>D40</f>
        <v>12698.5</v>
      </c>
      <c r="G40" s="61">
        <f>F40/C40*100</f>
        <v>131.32665935838833</v>
      </c>
      <c r="H40" s="8"/>
      <c r="I40" s="38"/>
      <c r="J40" s="68">
        <v>7381.8</v>
      </c>
      <c r="K40" s="61">
        <f t="shared" si="10"/>
        <v>58.131275347481989</v>
      </c>
      <c r="L40" s="61">
        <f t="shared" si="11"/>
        <v>58.131275347481989</v>
      </c>
      <c r="M40" s="30"/>
      <c r="N40" s="67">
        <v>7514.1</v>
      </c>
      <c r="O40" s="57">
        <f t="shared" si="12"/>
        <v>101.79224579370884</v>
      </c>
      <c r="P40" s="67"/>
      <c r="Q40" s="67">
        <v>5514.1</v>
      </c>
      <c r="R40" s="57">
        <f t="shared" si="13"/>
        <v>73.383372592858763</v>
      </c>
      <c r="S40" s="36"/>
    </row>
    <row r="41" spans="1:19" s="23" customFormat="1" ht="15.75">
      <c r="A41" s="80" t="s">
        <v>9</v>
      </c>
      <c r="B41" s="22" t="s">
        <v>29</v>
      </c>
      <c r="C41" s="81"/>
      <c r="D41" s="81"/>
      <c r="E41" s="62"/>
      <c r="F41" s="82"/>
      <c r="G41" s="62"/>
      <c r="H41" s="21"/>
      <c r="I41" s="83"/>
      <c r="J41" s="84"/>
      <c r="K41" s="61"/>
      <c r="L41" s="61"/>
      <c r="M41" s="85"/>
      <c r="N41" s="86"/>
      <c r="O41" s="57"/>
      <c r="P41" s="86"/>
      <c r="Q41" s="86"/>
      <c r="R41" s="57"/>
      <c r="S41" s="83"/>
    </row>
    <row r="42" spans="1:19" s="35" customFormat="1" ht="15.75">
      <c r="A42" s="47" t="s">
        <v>8</v>
      </c>
      <c r="B42" s="42" t="s">
        <v>30</v>
      </c>
      <c r="C42" s="43"/>
      <c r="D42" s="43"/>
      <c r="E42" s="61"/>
      <c r="F42" s="44"/>
      <c r="G42" s="61"/>
      <c r="H42" s="8"/>
      <c r="I42" s="36"/>
      <c r="J42" s="68"/>
      <c r="K42" s="61"/>
      <c r="L42" s="61"/>
      <c r="M42" s="30"/>
      <c r="N42" s="67"/>
      <c r="O42" s="57"/>
      <c r="P42" s="67"/>
      <c r="Q42" s="67"/>
      <c r="R42" s="57"/>
      <c r="S42" s="36"/>
    </row>
    <row r="43" spans="1:19" s="35" customFormat="1" ht="15.75">
      <c r="A43" s="47" t="s">
        <v>7</v>
      </c>
      <c r="B43" s="42" t="s">
        <v>31</v>
      </c>
      <c r="C43" s="43"/>
      <c r="D43" s="43"/>
      <c r="E43" s="61"/>
      <c r="F43" s="44"/>
      <c r="G43" s="61"/>
      <c r="H43" s="8"/>
      <c r="I43" s="36"/>
      <c r="J43" s="68"/>
      <c r="K43" s="61"/>
      <c r="L43" s="61"/>
      <c r="M43" s="30"/>
      <c r="N43" s="67"/>
      <c r="O43" s="57"/>
      <c r="P43" s="67"/>
      <c r="Q43" s="67"/>
      <c r="R43" s="57"/>
      <c r="S43" s="36"/>
    </row>
    <row r="44" spans="1:19" s="35" customFormat="1" ht="15.75">
      <c r="A44" s="47" t="s">
        <v>104</v>
      </c>
      <c r="B44" s="42" t="s">
        <v>32</v>
      </c>
      <c r="C44" s="43"/>
      <c r="D44" s="43"/>
      <c r="E44" s="61"/>
      <c r="F44" s="44"/>
      <c r="G44" s="61"/>
      <c r="H44" s="8"/>
      <c r="I44" s="36"/>
      <c r="J44" s="68"/>
      <c r="K44" s="61"/>
      <c r="L44" s="61"/>
      <c r="M44" s="30"/>
      <c r="N44" s="67"/>
      <c r="O44" s="57"/>
      <c r="P44" s="67"/>
      <c r="Q44" s="67"/>
      <c r="R44" s="57"/>
      <c r="S44" s="36"/>
    </row>
    <row r="45" spans="1:19" s="23" customFormat="1" ht="28.5">
      <c r="A45" s="80" t="s">
        <v>105</v>
      </c>
      <c r="B45" s="22" t="s">
        <v>33</v>
      </c>
      <c r="C45" s="81">
        <f>C46+C48</f>
        <v>3606.3999999999996</v>
      </c>
      <c r="D45" s="81">
        <f>D46+D48</f>
        <v>2785.6</v>
      </c>
      <c r="E45" s="61">
        <f>D45/C45*100</f>
        <v>77.240461401952089</v>
      </c>
      <c r="F45" s="44">
        <f t="shared" ref="F45:F46" si="14">D45</f>
        <v>2785.6</v>
      </c>
      <c r="G45" s="61">
        <f t="shared" ref="G45:G46" si="15">F45/C45*100</f>
        <v>77.240461401952089</v>
      </c>
      <c r="H45" s="21"/>
      <c r="I45" s="83"/>
      <c r="J45" s="84">
        <f>J46+J48</f>
        <v>1844.5</v>
      </c>
      <c r="K45" s="61">
        <f t="shared" si="10"/>
        <v>66.215537047673763</v>
      </c>
      <c r="L45" s="61">
        <f t="shared" si="11"/>
        <v>66.215537047673763</v>
      </c>
      <c r="M45" s="85"/>
      <c r="N45" s="84">
        <f>N46+N48</f>
        <v>1865.1</v>
      </c>
      <c r="O45" s="57">
        <f t="shared" si="12"/>
        <v>101.11683383030632</v>
      </c>
      <c r="P45" s="86"/>
      <c r="Q45" s="84">
        <f>Q46+Q48</f>
        <v>1865.1</v>
      </c>
      <c r="R45" s="57">
        <f t="shared" si="13"/>
        <v>100</v>
      </c>
      <c r="S45" s="83"/>
    </row>
    <row r="46" spans="1:19" s="35" customFormat="1" ht="15.75">
      <c r="A46" s="47" t="s">
        <v>106</v>
      </c>
      <c r="B46" s="42" t="s">
        <v>34</v>
      </c>
      <c r="C46" s="43">
        <v>1230.2</v>
      </c>
      <c r="D46" s="43">
        <v>1249.0999999999999</v>
      </c>
      <c r="E46" s="61">
        <f>D46/C46*100</f>
        <v>101.53633555519426</v>
      </c>
      <c r="F46" s="44">
        <f t="shared" si="14"/>
        <v>1249.0999999999999</v>
      </c>
      <c r="G46" s="61">
        <f t="shared" si="15"/>
        <v>101.53633555519426</v>
      </c>
      <c r="H46" s="8"/>
      <c r="I46" s="36"/>
      <c r="J46" s="68">
        <v>737.9</v>
      </c>
      <c r="K46" s="61">
        <f t="shared" si="10"/>
        <v>59.074533664238245</v>
      </c>
      <c r="L46" s="61">
        <f t="shared" si="11"/>
        <v>59.074533664238245</v>
      </c>
      <c r="M46" s="30"/>
      <c r="N46" s="67">
        <v>758.5</v>
      </c>
      <c r="O46" s="57">
        <f t="shared" si="12"/>
        <v>102.79170619325113</v>
      </c>
      <c r="P46" s="67"/>
      <c r="Q46" s="67">
        <v>758.5</v>
      </c>
      <c r="R46" s="57">
        <f t="shared" si="13"/>
        <v>100</v>
      </c>
      <c r="S46" s="38"/>
    </row>
    <row r="47" spans="1:19" s="35" customFormat="1" ht="30">
      <c r="A47" s="47" t="s">
        <v>107</v>
      </c>
      <c r="B47" s="42" t="s">
        <v>35</v>
      </c>
      <c r="C47" s="43"/>
      <c r="D47" s="43"/>
      <c r="E47" s="61" t="e">
        <f>D47/C47*100</f>
        <v>#DIV/0!</v>
      </c>
      <c r="F47" s="44"/>
      <c r="G47" s="61"/>
      <c r="H47" s="8"/>
      <c r="I47" s="38"/>
      <c r="J47" s="68"/>
      <c r="K47" s="61"/>
      <c r="L47" s="61"/>
      <c r="M47" s="30"/>
      <c r="N47" s="67"/>
      <c r="O47" s="57"/>
      <c r="P47" s="67"/>
      <c r="Q47" s="67"/>
      <c r="R47" s="57"/>
      <c r="S47" s="36"/>
    </row>
    <row r="48" spans="1:19" s="35" customFormat="1" ht="15.75">
      <c r="A48" s="47" t="s">
        <v>108</v>
      </c>
      <c r="B48" s="42" t="s">
        <v>36</v>
      </c>
      <c r="C48" s="43">
        <v>2376.1999999999998</v>
      </c>
      <c r="D48" s="43">
        <v>1536.5</v>
      </c>
      <c r="E48" s="61">
        <f>D48/C48*100</f>
        <v>64.662065482703483</v>
      </c>
      <c r="F48" s="44">
        <f>D48</f>
        <v>1536.5</v>
      </c>
      <c r="G48" s="61">
        <f>F48/C48*100</f>
        <v>64.662065482703483</v>
      </c>
      <c r="H48" s="8"/>
      <c r="I48" s="38"/>
      <c r="J48" s="68">
        <v>1106.5999999999999</v>
      </c>
      <c r="K48" s="61">
        <f t="shared" si="10"/>
        <v>72.020826553856168</v>
      </c>
      <c r="L48" s="61">
        <f t="shared" si="11"/>
        <v>72.020826553856168</v>
      </c>
      <c r="M48" s="30"/>
      <c r="N48" s="67">
        <v>1106.5999999999999</v>
      </c>
      <c r="O48" s="57">
        <f t="shared" si="12"/>
        <v>100</v>
      </c>
      <c r="P48" s="67"/>
      <c r="Q48" s="67">
        <v>1106.5999999999999</v>
      </c>
      <c r="R48" s="57">
        <f t="shared" si="13"/>
        <v>100</v>
      </c>
      <c r="S48" s="36"/>
    </row>
    <row r="49" spans="1:19" s="35" customFormat="1" ht="15.75">
      <c r="A49" s="47" t="s">
        <v>109</v>
      </c>
      <c r="B49" s="42" t="s">
        <v>37</v>
      </c>
      <c r="C49" s="43"/>
      <c r="D49" s="48"/>
      <c r="E49" s="61"/>
      <c r="F49" s="44"/>
      <c r="G49" s="61"/>
      <c r="H49" s="8"/>
      <c r="I49" s="36"/>
      <c r="J49" s="68"/>
      <c r="K49" s="61"/>
      <c r="L49" s="61"/>
      <c r="M49" s="30"/>
      <c r="N49" s="67"/>
      <c r="O49" s="57"/>
      <c r="P49" s="67"/>
      <c r="Q49" s="67"/>
      <c r="R49" s="57"/>
      <c r="S49" s="36"/>
    </row>
    <row r="50" spans="1:19" s="35" customFormat="1" ht="30">
      <c r="A50" s="47" t="s">
        <v>110</v>
      </c>
      <c r="B50" s="42" t="s">
        <v>38</v>
      </c>
      <c r="C50" s="43"/>
      <c r="D50" s="43"/>
      <c r="E50" s="61"/>
      <c r="F50" s="44"/>
      <c r="G50" s="61"/>
      <c r="H50" s="8"/>
      <c r="I50" s="38"/>
      <c r="J50" s="68"/>
      <c r="K50" s="61"/>
      <c r="L50" s="61"/>
      <c r="M50" s="30"/>
      <c r="N50" s="67"/>
      <c r="O50" s="57"/>
      <c r="P50" s="67"/>
      <c r="Q50" s="67"/>
      <c r="R50" s="57"/>
      <c r="S50" s="36"/>
    </row>
    <row r="51" spans="1:19" s="23" customFormat="1" ht="15.75">
      <c r="A51" s="80" t="s">
        <v>111</v>
      </c>
      <c r="B51" s="22" t="s">
        <v>39</v>
      </c>
      <c r="C51" s="81">
        <f>C54+C57+C58</f>
        <v>23843.100000000002</v>
      </c>
      <c r="D51" s="81">
        <f>D54+D57+D58</f>
        <v>20611.599999999999</v>
      </c>
      <c r="E51" s="61">
        <f>D51/C51*100</f>
        <v>86.446812704723783</v>
      </c>
      <c r="F51" s="44">
        <f>D51</f>
        <v>20611.599999999999</v>
      </c>
      <c r="G51" s="61">
        <f>F51/C51*100</f>
        <v>86.446812704723783</v>
      </c>
      <c r="H51" s="21"/>
      <c r="I51" s="83"/>
      <c r="J51" s="84">
        <f>J54+J58</f>
        <v>7759.4</v>
      </c>
      <c r="K51" s="61">
        <f t="shared" si="10"/>
        <v>37.645791690116248</v>
      </c>
      <c r="L51" s="61">
        <f t="shared" si="11"/>
        <v>37.645791690116248</v>
      </c>
      <c r="M51" s="85"/>
      <c r="N51" s="84">
        <f>N54+N58</f>
        <v>8335</v>
      </c>
      <c r="O51" s="57">
        <f t="shared" si="12"/>
        <v>107.41809933757764</v>
      </c>
      <c r="P51" s="86"/>
      <c r="Q51" s="84">
        <f>Q54+Q58</f>
        <v>8614.2000000000007</v>
      </c>
      <c r="R51" s="57">
        <f t="shared" si="13"/>
        <v>103.34973005398922</v>
      </c>
      <c r="S51" s="83"/>
    </row>
    <row r="52" spans="1:19" s="35" customFormat="1" ht="15.75">
      <c r="A52" s="47" t="s">
        <v>112</v>
      </c>
      <c r="B52" s="42" t="s">
        <v>40</v>
      </c>
      <c r="C52" s="43"/>
      <c r="D52" s="43"/>
      <c r="E52" s="61"/>
      <c r="F52" s="44"/>
      <c r="G52" s="61"/>
      <c r="H52" s="8"/>
      <c r="I52" s="38"/>
      <c r="J52" s="68"/>
      <c r="K52" s="61"/>
      <c r="L52" s="61"/>
      <c r="M52" s="30"/>
      <c r="N52" s="67"/>
      <c r="O52" s="57"/>
      <c r="P52" s="67"/>
      <c r="Q52" s="67"/>
      <c r="R52" s="57"/>
      <c r="S52" s="36"/>
    </row>
    <row r="53" spans="1:19" s="35" customFormat="1" ht="15.75">
      <c r="A53" s="47" t="s">
        <v>213</v>
      </c>
      <c r="B53" s="42" t="s">
        <v>212</v>
      </c>
      <c r="C53" s="43"/>
      <c r="D53" s="48"/>
      <c r="E53" s="61"/>
      <c r="F53" s="44"/>
      <c r="G53" s="61"/>
      <c r="H53" s="8"/>
      <c r="I53" s="36"/>
      <c r="J53" s="68"/>
      <c r="K53" s="61"/>
      <c r="L53" s="61"/>
      <c r="M53" s="30"/>
      <c r="N53" s="67"/>
      <c r="O53" s="57"/>
      <c r="P53" s="67"/>
      <c r="Q53" s="67"/>
      <c r="R53" s="57"/>
      <c r="S53" s="36"/>
    </row>
    <row r="54" spans="1:19" s="35" customFormat="1" ht="15.75">
      <c r="A54" s="47" t="s">
        <v>113</v>
      </c>
      <c r="B54" s="42" t="s">
        <v>41</v>
      </c>
      <c r="C54" s="43">
        <v>396.4</v>
      </c>
      <c r="D54" s="43">
        <v>974.3</v>
      </c>
      <c r="E54" s="61">
        <f>D54/C54*100</f>
        <v>245.78708375378406</v>
      </c>
      <c r="F54" s="44">
        <f>D54</f>
        <v>974.3</v>
      </c>
      <c r="G54" s="61">
        <f>F54/C54*100</f>
        <v>245.78708375378406</v>
      </c>
      <c r="H54" s="8"/>
      <c r="I54" s="38"/>
      <c r="J54" s="68">
        <v>1181</v>
      </c>
      <c r="K54" s="61">
        <f t="shared" si="10"/>
        <v>121.21523144821924</v>
      </c>
      <c r="L54" s="61">
        <f t="shared" si="11"/>
        <v>121.21523144821924</v>
      </c>
      <c r="M54" s="38"/>
      <c r="N54" s="67">
        <v>1358.2</v>
      </c>
      <c r="O54" s="57">
        <f t="shared" si="12"/>
        <v>115.00423370025403</v>
      </c>
      <c r="P54" s="69"/>
      <c r="Q54" s="67">
        <v>1358.2</v>
      </c>
      <c r="R54" s="57">
        <f t="shared" si="13"/>
        <v>100</v>
      </c>
      <c r="S54" s="38"/>
    </row>
    <row r="55" spans="1:19" s="35" customFormat="1" ht="15.75">
      <c r="A55" s="47" t="s">
        <v>114</v>
      </c>
      <c r="B55" s="42" t="s">
        <v>42</v>
      </c>
      <c r="C55" s="43"/>
      <c r="D55" s="50"/>
      <c r="E55" s="61"/>
      <c r="F55" s="44"/>
      <c r="G55" s="61"/>
      <c r="H55" s="8"/>
      <c r="I55" s="36"/>
      <c r="J55" s="68"/>
      <c r="K55" s="61"/>
      <c r="L55" s="61"/>
      <c r="M55" s="38"/>
      <c r="N55" s="67"/>
      <c r="O55" s="57"/>
      <c r="P55" s="69"/>
      <c r="Q55" s="67"/>
      <c r="R55" s="57"/>
      <c r="S55" s="36"/>
    </row>
    <row r="56" spans="1:19" s="35" customFormat="1" ht="15.75">
      <c r="A56" s="47" t="s">
        <v>115</v>
      </c>
      <c r="B56" s="42" t="s">
        <v>43</v>
      </c>
      <c r="C56" s="43"/>
      <c r="D56" s="50"/>
      <c r="E56" s="61"/>
      <c r="F56" s="44"/>
      <c r="G56" s="61"/>
      <c r="H56" s="8"/>
      <c r="I56" s="36"/>
      <c r="J56" s="68"/>
      <c r="K56" s="61"/>
      <c r="L56" s="61"/>
      <c r="M56" s="30"/>
      <c r="N56" s="67"/>
      <c r="O56" s="57"/>
      <c r="P56" s="67"/>
      <c r="Q56" s="67"/>
      <c r="R56" s="57"/>
      <c r="S56" s="36"/>
    </row>
    <row r="57" spans="1:19" s="35" customFormat="1" ht="15.75">
      <c r="A57" s="47" t="s">
        <v>116</v>
      </c>
      <c r="B57" s="42" t="s">
        <v>44</v>
      </c>
      <c r="C57" s="43">
        <v>1850.5</v>
      </c>
      <c r="D57" s="50">
        <v>3612.9</v>
      </c>
      <c r="E57" s="61">
        <f>D57/C57*100</f>
        <v>195.2391245609295</v>
      </c>
      <c r="F57" s="44">
        <f t="shared" ref="F57:F58" si="16">D57</f>
        <v>3612.9</v>
      </c>
      <c r="G57" s="61">
        <f t="shared" ref="G57:G58" si="17">F57/C57*100</f>
        <v>195.2391245609295</v>
      </c>
      <c r="H57" s="8"/>
      <c r="I57" s="51"/>
      <c r="J57" s="68"/>
      <c r="K57" s="61">
        <f t="shared" si="10"/>
        <v>0</v>
      </c>
      <c r="L57" s="61">
        <f t="shared" si="11"/>
        <v>0</v>
      </c>
      <c r="M57" s="30"/>
      <c r="N57" s="67"/>
      <c r="O57" s="57"/>
      <c r="P57" s="67"/>
      <c r="Q57" s="67"/>
      <c r="R57" s="57"/>
      <c r="S57" s="36"/>
    </row>
    <row r="58" spans="1:19" s="35" customFormat="1" ht="15.75">
      <c r="A58" s="47" t="s">
        <v>117</v>
      </c>
      <c r="B58" s="42" t="s">
        <v>45</v>
      </c>
      <c r="C58" s="43">
        <v>21596.2</v>
      </c>
      <c r="D58" s="43">
        <v>16024.4</v>
      </c>
      <c r="E58" s="61">
        <f>D58/C58*100</f>
        <v>74.200090756707198</v>
      </c>
      <c r="F58" s="44">
        <f t="shared" si="16"/>
        <v>16024.4</v>
      </c>
      <c r="G58" s="61">
        <f t="shared" si="17"/>
        <v>74.200090756707198</v>
      </c>
      <c r="H58" s="8"/>
      <c r="I58" s="36"/>
      <c r="J58" s="68">
        <v>6578.4</v>
      </c>
      <c r="K58" s="61">
        <f t="shared" si="10"/>
        <v>41.052395097476349</v>
      </c>
      <c r="L58" s="61">
        <f t="shared" si="11"/>
        <v>41.052395097476349</v>
      </c>
      <c r="M58" s="30"/>
      <c r="N58" s="67">
        <v>6976.8</v>
      </c>
      <c r="O58" s="57">
        <f t="shared" si="12"/>
        <v>106.05618387449837</v>
      </c>
      <c r="P58" s="67"/>
      <c r="Q58" s="67">
        <v>7256</v>
      </c>
      <c r="R58" s="57">
        <f t="shared" si="13"/>
        <v>104.00183465198944</v>
      </c>
      <c r="S58" s="36"/>
    </row>
    <row r="59" spans="1:19" s="35" customFormat="1" ht="15.75">
      <c r="A59" s="47" t="s">
        <v>118</v>
      </c>
      <c r="B59" s="42" t="s">
        <v>46</v>
      </c>
      <c r="C59" s="43"/>
      <c r="D59" s="50"/>
      <c r="E59" s="61"/>
      <c r="F59" s="44"/>
      <c r="G59" s="61"/>
      <c r="H59" s="8"/>
      <c r="I59" s="51"/>
      <c r="J59" s="68"/>
      <c r="K59" s="61"/>
      <c r="L59" s="61"/>
      <c r="M59" s="38"/>
      <c r="N59" s="67"/>
      <c r="O59" s="57"/>
      <c r="P59" s="69"/>
      <c r="Q59" s="67"/>
      <c r="R59" s="57"/>
      <c r="S59" s="36"/>
    </row>
    <row r="60" spans="1:19" s="35" customFormat="1" ht="15.75">
      <c r="A60" s="47" t="s">
        <v>221</v>
      </c>
      <c r="B60" s="42" t="s">
        <v>220</v>
      </c>
      <c r="C60" s="43"/>
      <c r="D60" s="43"/>
      <c r="E60" s="61"/>
      <c r="F60" s="63"/>
      <c r="G60" s="61"/>
      <c r="H60" s="8"/>
      <c r="I60" s="38"/>
      <c r="J60" s="68"/>
      <c r="K60" s="61"/>
      <c r="L60" s="61"/>
      <c r="M60" s="38"/>
      <c r="N60" s="67"/>
      <c r="O60" s="57"/>
      <c r="P60" s="69"/>
      <c r="Q60" s="67"/>
      <c r="R60" s="57"/>
      <c r="S60" s="38"/>
    </row>
    <row r="61" spans="1:19" s="35" customFormat="1" ht="15.75">
      <c r="A61" s="47" t="s">
        <v>119</v>
      </c>
      <c r="B61" s="42" t="s">
        <v>47</v>
      </c>
      <c r="C61" s="43"/>
      <c r="D61" s="43"/>
      <c r="E61" s="61"/>
      <c r="F61" s="44"/>
      <c r="G61" s="61"/>
      <c r="H61" s="8"/>
      <c r="I61" s="51"/>
      <c r="J61" s="68"/>
      <c r="K61" s="61"/>
      <c r="L61" s="61"/>
      <c r="M61" s="30"/>
      <c r="N61" s="67"/>
      <c r="O61" s="57"/>
      <c r="P61" s="67"/>
      <c r="Q61" s="67"/>
      <c r="R61" s="57"/>
      <c r="S61" s="36"/>
    </row>
    <row r="62" spans="1:19" s="23" customFormat="1" ht="15.75">
      <c r="A62" s="80" t="s">
        <v>120</v>
      </c>
      <c r="B62" s="22" t="s">
        <v>48</v>
      </c>
      <c r="C62" s="81">
        <f>C64+C65+C66</f>
        <v>0</v>
      </c>
      <c r="D62" s="81"/>
      <c r="E62" s="62"/>
      <c r="F62" s="82"/>
      <c r="G62" s="62"/>
      <c r="H62" s="21"/>
      <c r="I62" s="83"/>
      <c r="J62" s="84">
        <f>J63</f>
        <v>0</v>
      </c>
      <c r="K62" s="61"/>
      <c r="L62" s="61"/>
      <c r="M62" s="85"/>
      <c r="N62" s="84">
        <f>N63</f>
        <v>0</v>
      </c>
      <c r="O62" s="57" t="e">
        <f t="shared" si="12"/>
        <v>#DIV/0!</v>
      </c>
      <c r="P62" s="84"/>
      <c r="Q62" s="84">
        <f>Q63</f>
        <v>0</v>
      </c>
      <c r="R62" s="57" t="e">
        <f t="shared" si="13"/>
        <v>#DIV/0!</v>
      </c>
      <c r="S62" s="83"/>
    </row>
    <row r="63" spans="1:19" s="35" customFormat="1" ht="15.75">
      <c r="A63" s="47" t="s">
        <v>121</v>
      </c>
      <c r="B63" s="42" t="s">
        <v>49</v>
      </c>
      <c r="C63" s="43"/>
      <c r="D63" s="43"/>
      <c r="E63" s="61"/>
      <c r="F63" s="44"/>
      <c r="G63" s="61"/>
      <c r="H63" s="8"/>
      <c r="I63" s="38"/>
      <c r="J63" s="68"/>
      <c r="K63" s="61"/>
      <c r="L63" s="61"/>
      <c r="M63" s="30"/>
      <c r="N63" s="67"/>
      <c r="O63" s="57" t="e">
        <f t="shared" si="12"/>
        <v>#DIV/0!</v>
      </c>
      <c r="P63" s="67"/>
      <c r="Q63" s="67"/>
      <c r="R63" s="57" t="e">
        <f t="shared" si="13"/>
        <v>#DIV/0!</v>
      </c>
      <c r="S63" s="36"/>
    </row>
    <row r="64" spans="1:19" s="35" customFormat="1" ht="15.75">
      <c r="A64" s="47" t="s">
        <v>122</v>
      </c>
      <c r="B64" s="42" t="s">
        <v>50</v>
      </c>
      <c r="C64" s="43"/>
      <c r="D64" s="43">
        <v>100</v>
      </c>
      <c r="E64" s="61"/>
      <c r="F64" s="44"/>
      <c r="G64" s="61"/>
      <c r="H64" s="8"/>
      <c r="I64" s="36"/>
      <c r="J64" s="68"/>
      <c r="K64" s="61"/>
      <c r="L64" s="61"/>
      <c r="M64" s="30"/>
      <c r="N64" s="67"/>
      <c r="O64" s="57"/>
      <c r="P64" s="67"/>
      <c r="Q64" s="67"/>
      <c r="R64" s="57"/>
      <c r="S64" s="36"/>
    </row>
    <row r="65" spans="1:19" s="35" customFormat="1" ht="15.75">
      <c r="A65" s="47" t="s">
        <v>123</v>
      </c>
      <c r="B65" s="42" t="s">
        <v>51</v>
      </c>
      <c r="C65" s="43"/>
      <c r="D65" s="43"/>
      <c r="E65" s="61"/>
      <c r="F65" s="44"/>
      <c r="G65" s="61"/>
      <c r="H65" s="8"/>
      <c r="I65" s="38"/>
      <c r="J65" s="68"/>
      <c r="K65" s="61"/>
      <c r="L65" s="61"/>
      <c r="M65" s="30"/>
      <c r="N65" s="67"/>
      <c r="O65" s="57"/>
      <c r="P65" s="67"/>
      <c r="Q65" s="67"/>
      <c r="R65" s="57"/>
      <c r="S65" s="36"/>
    </row>
    <row r="66" spans="1:19" s="35" customFormat="1" ht="30">
      <c r="A66" s="47" t="s">
        <v>215</v>
      </c>
      <c r="B66" s="42" t="s">
        <v>214</v>
      </c>
      <c r="C66" s="43"/>
      <c r="D66" s="48"/>
      <c r="E66" s="61"/>
      <c r="F66" s="44"/>
      <c r="G66" s="61"/>
      <c r="H66" s="8"/>
      <c r="I66" s="36"/>
      <c r="J66" s="68"/>
      <c r="K66" s="61"/>
      <c r="L66" s="61"/>
      <c r="M66" s="30"/>
      <c r="N66" s="67"/>
      <c r="O66" s="57"/>
      <c r="P66" s="67"/>
      <c r="Q66" s="67"/>
      <c r="R66" s="57"/>
      <c r="S66" s="36"/>
    </row>
    <row r="67" spans="1:19" s="35" customFormat="1" ht="15.75">
      <c r="A67" s="47" t="s">
        <v>124</v>
      </c>
      <c r="B67" s="42" t="s">
        <v>52</v>
      </c>
      <c r="C67" s="43"/>
      <c r="D67" s="43"/>
      <c r="E67" s="61"/>
      <c r="F67" s="44"/>
      <c r="G67" s="61"/>
      <c r="H67" s="8"/>
      <c r="I67" s="38"/>
      <c r="J67" s="68"/>
      <c r="K67" s="61"/>
      <c r="L67" s="61"/>
      <c r="M67" s="30"/>
      <c r="N67" s="67"/>
      <c r="O67" s="57"/>
      <c r="P67" s="67"/>
      <c r="Q67" s="67"/>
      <c r="R67" s="57"/>
      <c r="S67" s="36"/>
    </row>
    <row r="68" spans="1:19" s="23" customFormat="1" ht="15.75">
      <c r="A68" s="80" t="s">
        <v>125</v>
      </c>
      <c r="B68" s="22" t="s">
        <v>53</v>
      </c>
      <c r="C68" s="81">
        <f>C70</f>
        <v>0</v>
      </c>
      <c r="D68" s="81"/>
      <c r="E68" s="62"/>
      <c r="F68" s="82"/>
      <c r="G68" s="62"/>
      <c r="H68" s="64"/>
      <c r="I68" s="83"/>
      <c r="J68" s="84"/>
      <c r="K68" s="61"/>
      <c r="L68" s="61"/>
      <c r="M68" s="87"/>
      <c r="N68" s="84"/>
      <c r="O68" s="57"/>
      <c r="P68" s="84"/>
      <c r="Q68" s="84"/>
      <c r="R68" s="57"/>
      <c r="S68" s="83"/>
    </row>
    <row r="69" spans="1:19" s="35" customFormat="1" ht="15.75">
      <c r="A69" s="47" t="s">
        <v>126</v>
      </c>
      <c r="B69" s="42" t="s">
        <v>54</v>
      </c>
      <c r="C69" s="43"/>
      <c r="D69" s="48"/>
      <c r="E69" s="61"/>
      <c r="F69" s="44"/>
      <c r="G69" s="61"/>
      <c r="H69" s="8"/>
      <c r="I69" s="36"/>
      <c r="J69" s="68"/>
      <c r="K69" s="61"/>
      <c r="L69" s="61"/>
      <c r="M69" s="30"/>
      <c r="N69" s="67"/>
      <c r="O69" s="57"/>
      <c r="P69" s="67"/>
      <c r="Q69" s="67"/>
      <c r="R69" s="57"/>
      <c r="S69" s="36"/>
    </row>
    <row r="70" spans="1:19" s="35" customFormat="1" ht="15.75">
      <c r="A70" s="47" t="s">
        <v>127</v>
      </c>
      <c r="B70" s="42" t="s">
        <v>55</v>
      </c>
      <c r="C70" s="43"/>
      <c r="D70" s="43"/>
      <c r="E70" s="61"/>
      <c r="F70" s="44"/>
      <c r="G70" s="61"/>
      <c r="H70" s="8"/>
      <c r="I70" s="38"/>
      <c r="J70" s="68"/>
      <c r="K70" s="61"/>
      <c r="L70" s="61"/>
      <c r="M70" s="38"/>
      <c r="N70" s="67"/>
      <c r="O70" s="57"/>
      <c r="P70" s="69"/>
      <c r="Q70" s="67"/>
      <c r="R70" s="57"/>
      <c r="S70" s="36"/>
    </row>
    <row r="71" spans="1:19" s="35" customFormat="1" ht="15.75">
      <c r="A71" s="47" t="s">
        <v>128</v>
      </c>
      <c r="B71" s="42" t="s">
        <v>56</v>
      </c>
      <c r="C71" s="43"/>
      <c r="D71" s="50"/>
      <c r="E71" s="61"/>
      <c r="F71" s="44"/>
      <c r="G71" s="61"/>
      <c r="H71" s="8"/>
      <c r="I71" s="36"/>
      <c r="J71" s="68"/>
      <c r="K71" s="61"/>
      <c r="L71" s="61"/>
      <c r="M71" s="30"/>
      <c r="N71" s="67"/>
      <c r="O71" s="57"/>
      <c r="P71" s="67"/>
      <c r="Q71" s="67"/>
      <c r="R71" s="57"/>
      <c r="S71" s="36"/>
    </row>
    <row r="72" spans="1:19" s="23" customFormat="1" ht="15.75">
      <c r="A72" s="80" t="s">
        <v>129</v>
      </c>
      <c r="B72" s="22" t="s">
        <v>57</v>
      </c>
      <c r="C72" s="81">
        <f>C73+C74+C75+C79+C81</f>
        <v>115747.4</v>
      </c>
      <c r="D72" s="81">
        <f>D73+D74+D75+D79+D81</f>
        <v>160399.70000000001</v>
      </c>
      <c r="E72" s="61">
        <f>D72/C72*100</f>
        <v>138.57736761257706</v>
      </c>
      <c r="F72" s="44">
        <f t="shared" ref="F72:F75" si="18">D72</f>
        <v>160399.70000000001</v>
      </c>
      <c r="G72" s="61">
        <f t="shared" ref="G72:G75" si="19">F72/C72*100</f>
        <v>138.57736761257706</v>
      </c>
      <c r="H72" s="64"/>
      <c r="I72" s="62"/>
      <c r="J72" s="62">
        <f>J73+J74+J75+J79+J81</f>
        <v>67712.000000000015</v>
      </c>
      <c r="K72" s="61">
        <f t="shared" si="10"/>
        <v>42.214542795279549</v>
      </c>
      <c r="L72" s="61">
        <f t="shared" si="11"/>
        <v>42.214542795279549</v>
      </c>
      <c r="M72" s="62"/>
      <c r="N72" s="62">
        <f>N73+N74+N75+N79+N81</f>
        <v>63978.400000000001</v>
      </c>
      <c r="O72" s="57">
        <f t="shared" si="12"/>
        <v>94.486058601134189</v>
      </c>
      <c r="P72" s="62"/>
      <c r="Q72" s="62">
        <f>Q73+Q74+Q75+Q79+Q81</f>
        <v>63978.400000000001</v>
      </c>
      <c r="R72" s="57">
        <f t="shared" si="13"/>
        <v>100</v>
      </c>
      <c r="S72" s="62"/>
    </row>
    <row r="73" spans="1:19" s="35" customFormat="1" ht="15.75">
      <c r="A73" s="47" t="s">
        <v>130</v>
      </c>
      <c r="B73" s="42" t="s">
        <v>58</v>
      </c>
      <c r="C73" s="43">
        <v>18758.5</v>
      </c>
      <c r="D73" s="43">
        <v>15969.3</v>
      </c>
      <c r="E73" s="61">
        <f t="shared" ref="E73:E75" si="20">D73/C73*100</f>
        <v>85.131007276701226</v>
      </c>
      <c r="F73" s="44">
        <f t="shared" si="18"/>
        <v>15969.3</v>
      </c>
      <c r="G73" s="61">
        <f t="shared" si="19"/>
        <v>85.131007276701226</v>
      </c>
      <c r="H73" s="8"/>
      <c r="I73" s="61"/>
      <c r="J73" s="61">
        <v>9948.7000000000007</v>
      </c>
      <c r="K73" s="61">
        <f t="shared" si="10"/>
        <v>62.298911035549466</v>
      </c>
      <c r="L73" s="61">
        <f t="shared" si="11"/>
        <v>62.298911035549466</v>
      </c>
      <c r="M73" s="61"/>
      <c r="N73" s="61">
        <v>8182.5</v>
      </c>
      <c r="O73" s="57">
        <f t="shared" si="12"/>
        <v>82.246926734146157</v>
      </c>
      <c r="P73" s="61"/>
      <c r="Q73" s="61">
        <v>8182.5</v>
      </c>
      <c r="R73" s="57">
        <f t="shared" si="13"/>
        <v>100</v>
      </c>
      <c r="S73" s="61"/>
    </row>
    <row r="74" spans="1:19" s="35" customFormat="1" ht="15.75">
      <c r="A74" s="47" t="s">
        <v>131</v>
      </c>
      <c r="B74" s="42" t="s">
        <v>59</v>
      </c>
      <c r="C74" s="43">
        <v>83054</v>
      </c>
      <c r="D74" s="43">
        <v>128849.4</v>
      </c>
      <c r="E74" s="61">
        <f t="shared" si="20"/>
        <v>155.1393069569196</v>
      </c>
      <c r="F74" s="44">
        <f t="shared" si="18"/>
        <v>128849.4</v>
      </c>
      <c r="G74" s="61">
        <f t="shared" si="19"/>
        <v>155.1393069569196</v>
      </c>
      <c r="H74" s="8"/>
      <c r="I74" s="61"/>
      <c r="J74" s="61">
        <v>46544.4</v>
      </c>
      <c r="K74" s="61">
        <f t="shared" si="10"/>
        <v>36.123101853792107</v>
      </c>
      <c r="L74" s="61">
        <f t="shared" si="11"/>
        <v>36.123101853792107</v>
      </c>
      <c r="M74" s="61"/>
      <c r="N74" s="61">
        <v>44577</v>
      </c>
      <c r="O74" s="57">
        <f t="shared" si="12"/>
        <v>95.773068296078577</v>
      </c>
      <c r="P74" s="61"/>
      <c r="Q74" s="61">
        <v>44577</v>
      </c>
      <c r="R74" s="57">
        <f t="shared" si="13"/>
        <v>100</v>
      </c>
      <c r="S74" s="61"/>
    </row>
    <row r="75" spans="1:19" s="35" customFormat="1" ht="15.75">
      <c r="A75" s="47" t="s">
        <v>132</v>
      </c>
      <c r="B75" s="42" t="s">
        <v>60</v>
      </c>
      <c r="C75" s="43">
        <v>11585.5</v>
      </c>
      <c r="D75" s="43">
        <v>12985.6</v>
      </c>
      <c r="E75" s="61">
        <f t="shared" si="20"/>
        <v>112.08493375339866</v>
      </c>
      <c r="F75" s="44">
        <f t="shared" si="18"/>
        <v>12985.6</v>
      </c>
      <c r="G75" s="61">
        <f t="shared" si="19"/>
        <v>112.08493375339866</v>
      </c>
      <c r="H75" s="8"/>
      <c r="I75" s="61"/>
      <c r="J75" s="61">
        <v>8798.4</v>
      </c>
      <c r="K75" s="61">
        <f t="shared" si="10"/>
        <v>67.755051749630354</v>
      </c>
      <c r="L75" s="61">
        <f t="shared" si="11"/>
        <v>67.755051749630354</v>
      </c>
      <c r="M75" s="61"/>
      <c r="N75" s="61">
        <v>8798.4</v>
      </c>
      <c r="O75" s="57">
        <f t="shared" si="12"/>
        <v>100</v>
      </c>
      <c r="P75" s="61"/>
      <c r="Q75" s="61">
        <v>8798.4</v>
      </c>
      <c r="R75" s="57">
        <f t="shared" si="13"/>
        <v>100</v>
      </c>
      <c r="S75" s="61"/>
    </row>
    <row r="76" spans="1:19" s="35" customFormat="1" ht="15.75">
      <c r="A76" s="47" t="s">
        <v>133</v>
      </c>
      <c r="B76" s="42" t="s">
        <v>61</v>
      </c>
      <c r="C76" s="43"/>
      <c r="D76" s="43"/>
      <c r="E76" s="61"/>
      <c r="F76" s="44"/>
      <c r="G76" s="61"/>
      <c r="H76" s="8"/>
      <c r="I76" s="61"/>
      <c r="J76" s="61"/>
      <c r="K76" s="61"/>
      <c r="L76" s="61"/>
      <c r="M76" s="61"/>
      <c r="N76" s="61"/>
      <c r="O76" s="57"/>
      <c r="P76" s="61"/>
      <c r="Q76" s="61"/>
      <c r="R76" s="57"/>
      <c r="S76" s="61"/>
    </row>
    <row r="77" spans="1:19" s="35" customFormat="1" ht="30">
      <c r="A77" s="47" t="s">
        <v>134</v>
      </c>
      <c r="B77" s="42" t="s">
        <v>62</v>
      </c>
      <c r="C77" s="43"/>
      <c r="D77" s="43"/>
      <c r="E77" s="61"/>
      <c r="F77" s="44"/>
      <c r="G77" s="61"/>
      <c r="H77" s="8"/>
      <c r="I77" s="61"/>
      <c r="J77" s="61"/>
      <c r="K77" s="61"/>
      <c r="L77" s="61"/>
      <c r="M77" s="61"/>
      <c r="N77" s="61"/>
      <c r="O77" s="57"/>
      <c r="P77" s="61"/>
      <c r="Q77" s="61"/>
      <c r="R77" s="57"/>
      <c r="S77" s="61"/>
    </row>
    <row r="78" spans="1:19" s="35" customFormat="1" ht="15.75">
      <c r="A78" s="47" t="s">
        <v>135</v>
      </c>
      <c r="B78" s="42" t="s">
        <v>63</v>
      </c>
      <c r="C78" s="43"/>
      <c r="D78" s="48"/>
      <c r="E78" s="61"/>
      <c r="F78" s="44"/>
      <c r="G78" s="61"/>
      <c r="H78" s="8"/>
      <c r="I78" s="61"/>
      <c r="J78" s="61"/>
      <c r="K78" s="61"/>
      <c r="L78" s="61"/>
      <c r="M78" s="61"/>
      <c r="N78" s="61"/>
      <c r="O78" s="57"/>
      <c r="P78" s="61"/>
      <c r="Q78" s="61"/>
      <c r="R78" s="57" t="e">
        <f t="shared" si="13"/>
        <v>#DIV/0!</v>
      </c>
      <c r="S78" s="61"/>
    </row>
    <row r="79" spans="1:19" s="35" customFormat="1" ht="15.75">
      <c r="A79" s="47" t="s">
        <v>136</v>
      </c>
      <c r="B79" s="42" t="s">
        <v>64</v>
      </c>
      <c r="C79" s="43">
        <v>722.4</v>
      </c>
      <c r="D79" s="43">
        <v>876.7</v>
      </c>
      <c r="E79" s="61">
        <f>D79/C79*100</f>
        <v>121.359357696567</v>
      </c>
      <c r="F79" s="44">
        <f>D79</f>
        <v>876.7</v>
      </c>
      <c r="G79" s="61">
        <f>F79/C79*100</f>
        <v>121.359357696567</v>
      </c>
      <c r="H79" s="8"/>
      <c r="I79" s="61"/>
      <c r="J79" s="61">
        <v>38.4</v>
      </c>
      <c r="K79" s="61">
        <f t="shared" si="10"/>
        <v>4.3800615946161736</v>
      </c>
      <c r="L79" s="61">
        <f t="shared" si="11"/>
        <v>4.3800615946161736</v>
      </c>
      <c r="M79" s="61"/>
      <c r="N79" s="61">
        <v>38.4</v>
      </c>
      <c r="O79" s="57">
        <f t="shared" si="12"/>
        <v>100</v>
      </c>
      <c r="P79" s="61"/>
      <c r="Q79" s="61">
        <v>38.4</v>
      </c>
      <c r="R79" s="57"/>
      <c r="S79" s="61"/>
    </row>
    <row r="80" spans="1:19" s="35" customFormat="1" ht="15.75">
      <c r="A80" s="47" t="s">
        <v>137</v>
      </c>
      <c r="B80" s="42" t="s">
        <v>65</v>
      </c>
      <c r="C80" s="43"/>
      <c r="D80" s="48"/>
      <c r="E80" s="61"/>
      <c r="F80" s="44"/>
      <c r="G80" s="61"/>
      <c r="H80" s="8"/>
      <c r="I80" s="61"/>
      <c r="J80" s="61"/>
      <c r="K80" s="61"/>
      <c r="L80" s="61"/>
      <c r="M80" s="61"/>
      <c r="N80" s="61"/>
      <c r="O80" s="57"/>
      <c r="P80" s="61"/>
      <c r="Q80" s="61"/>
      <c r="R80" s="57"/>
      <c r="S80" s="61"/>
    </row>
    <row r="81" spans="1:19" s="35" customFormat="1" ht="15.75">
      <c r="A81" s="47" t="s">
        <v>138</v>
      </c>
      <c r="B81" s="42" t="s">
        <v>66</v>
      </c>
      <c r="C81" s="43">
        <v>1627</v>
      </c>
      <c r="D81" s="43">
        <v>1718.7</v>
      </c>
      <c r="E81" s="61">
        <f>D81/C81*100</f>
        <v>105.6361401352182</v>
      </c>
      <c r="F81" s="44">
        <f t="shared" ref="F81:F83" si="21">D81</f>
        <v>1718.7</v>
      </c>
      <c r="G81" s="61">
        <f t="shared" ref="G81:G83" si="22">F81/C81*100</f>
        <v>105.6361401352182</v>
      </c>
      <c r="H81" s="8"/>
      <c r="I81" s="61"/>
      <c r="J81" s="61">
        <v>2382.1</v>
      </c>
      <c r="K81" s="61">
        <f t="shared" si="10"/>
        <v>138.59894106010356</v>
      </c>
      <c r="L81" s="61">
        <f t="shared" si="11"/>
        <v>138.59894106010356</v>
      </c>
      <c r="M81" s="61"/>
      <c r="N81" s="61">
        <v>2382.1</v>
      </c>
      <c r="O81" s="57">
        <f t="shared" si="12"/>
        <v>100</v>
      </c>
      <c r="P81" s="61"/>
      <c r="Q81" s="61">
        <v>2382.1</v>
      </c>
      <c r="R81" s="57">
        <f t="shared" si="13"/>
        <v>100</v>
      </c>
      <c r="S81" s="61"/>
    </row>
    <row r="82" spans="1:19" s="23" customFormat="1" ht="15.75">
      <c r="A82" s="80" t="s">
        <v>139</v>
      </c>
      <c r="B82" s="22" t="s">
        <v>67</v>
      </c>
      <c r="C82" s="81">
        <f>C83+C86</f>
        <v>26323.8</v>
      </c>
      <c r="D82" s="81">
        <f>D83+D86</f>
        <v>22875.699999999997</v>
      </c>
      <c r="E82" s="61">
        <f>D82/C82*100</f>
        <v>86.901207272506241</v>
      </c>
      <c r="F82" s="44">
        <f t="shared" si="21"/>
        <v>22875.699999999997</v>
      </c>
      <c r="G82" s="61">
        <f t="shared" si="22"/>
        <v>86.901207272506241</v>
      </c>
      <c r="H82" s="64"/>
      <c r="I82" s="62"/>
      <c r="J82" s="84">
        <f>J83+J86</f>
        <v>13965.7</v>
      </c>
      <c r="K82" s="61">
        <f t="shared" si="10"/>
        <v>61.050372229046559</v>
      </c>
      <c r="L82" s="61">
        <f t="shared" si="11"/>
        <v>61.050372229046559</v>
      </c>
      <c r="M82" s="87"/>
      <c r="N82" s="84">
        <f>N83+N86</f>
        <v>15265.5</v>
      </c>
      <c r="O82" s="57">
        <f t="shared" si="12"/>
        <v>109.30708808008191</v>
      </c>
      <c r="P82" s="84"/>
      <c r="Q82" s="84">
        <f>Q83+Q86</f>
        <v>15265.5</v>
      </c>
      <c r="R82" s="57">
        <f t="shared" si="13"/>
        <v>100</v>
      </c>
      <c r="S82" s="83"/>
    </row>
    <row r="83" spans="1:19" s="35" customFormat="1" ht="15.75">
      <c r="A83" s="47" t="s">
        <v>140</v>
      </c>
      <c r="B83" s="42" t="s">
        <v>68</v>
      </c>
      <c r="C83" s="43">
        <v>21987.8</v>
      </c>
      <c r="D83" s="43">
        <v>18015.8</v>
      </c>
      <c r="E83" s="61">
        <f>D83/C83*100</f>
        <v>81.935436924112466</v>
      </c>
      <c r="F83" s="44">
        <f t="shared" si="21"/>
        <v>18015.8</v>
      </c>
      <c r="G83" s="61">
        <f t="shared" si="22"/>
        <v>81.935436924112466</v>
      </c>
      <c r="H83" s="8"/>
      <c r="I83" s="61"/>
      <c r="J83" s="68">
        <v>10603.4</v>
      </c>
      <c r="K83" s="61">
        <f t="shared" si="10"/>
        <v>58.856115187779615</v>
      </c>
      <c r="L83" s="61">
        <f t="shared" si="11"/>
        <v>58.856115187779615</v>
      </c>
      <c r="M83" s="30"/>
      <c r="N83" s="67">
        <v>11903.2</v>
      </c>
      <c r="O83" s="57">
        <f t="shared" si="12"/>
        <v>112.25833223305732</v>
      </c>
      <c r="P83" s="67"/>
      <c r="Q83" s="67">
        <v>11903.2</v>
      </c>
      <c r="R83" s="57">
        <f t="shared" si="13"/>
        <v>100</v>
      </c>
      <c r="S83" s="36"/>
    </row>
    <row r="84" spans="1:19" s="35" customFormat="1" ht="15.75">
      <c r="A84" s="47" t="s">
        <v>141</v>
      </c>
      <c r="B84" s="42" t="s">
        <v>69</v>
      </c>
      <c r="C84" s="43"/>
      <c r="D84" s="43"/>
      <c r="E84" s="61"/>
      <c r="F84" s="44"/>
      <c r="G84" s="61"/>
      <c r="H84" s="8"/>
      <c r="I84" s="61"/>
      <c r="J84" s="68"/>
      <c r="K84" s="61"/>
      <c r="L84" s="61"/>
      <c r="M84" s="30"/>
      <c r="N84" s="67"/>
      <c r="O84" s="57"/>
      <c r="P84" s="67"/>
      <c r="Q84" s="67"/>
      <c r="R84" s="57"/>
      <c r="S84" s="36"/>
    </row>
    <row r="85" spans="1:19" s="35" customFormat="1" ht="15.75">
      <c r="A85" s="47" t="s">
        <v>142</v>
      </c>
      <c r="B85" s="42" t="s">
        <v>70</v>
      </c>
      <c r="C85" s="43"/>
      <c r="D85" s="48"/>
      <c r="E85" s="61"/>
      <c r="F85" s="44"/>
      <c r="G85" s="61"/>
      <c r="H85" s="8"/>
      <c r="I85" s="61"/>
      <c r="J85" s="68"/>
      <c r="K85" s="61"/>
      <c r="L85" s="61"/>
      <c r="M85" s="30"/>
      <c r="N85" s="67"/>
      <c r="O85" s="57"/>
      <c r="P85" s="67"/>
      <c r="Q85" s="67"/>
      <c r="R85" s="57"/>
      <c r="S85" s="36"/>
    </row>
    <row r="86" spans="1:19" s="35" customFormat="1" ht="15.75">
      <c r="A86" s="47" t="s">
        <v>143</v>
      </c>
      <c r="B86" s="42" t="s">
        <v>71</v>
      </c>
      <c r="C86" s="43">
        <v>4336</v>
      </c>
      <c r="D86" s="43">
        <v>4859.8999999999996</v>
      </c>
      <c r="E86" s="61">
        <f>D86/C86*100</f>
        <v>112.08256457564573</v>
      </c>
      <c r="F86" s="44">
        <f>D86</f>
        <v>4859.8999999999996</v>
      </c>
      <c r="G86" s="61">
        <f>F86/C86*100</f>
        <v>112.08256457564573</v>
      </c>
      <c r="H86" s="8"/>
      <c r="I86" s="38"/>
      <c r="J86" s="68">
        <v>3362.3</v>
      </c>
      <c r="K86" s="61">
        <f t="shared" si="10"/>
        <v>69.184551122451083</v>
      </c>
      <c r="L86" s="61">
        <f t="shared" si="11"/>
        <v>69.184551122451083</v>
      </c>
      <c r="M86" s="30"/>
      <c r="N86" s="67">
        <v>3362.3</v>
      </c>
      <c r="O86" s="57">
        <f t="shared" si="12"/>
        <v>100</v>
      </c>
      <c r="P86" s="67"/>
      <c r="Q86" s="67">
        <v>3362.3</v>
      </c>
      <c r="R86" s="57">
        <f t="shared" si="13"/>
        <v>100</v>
      </c>
      <c r="S86" s="36"/>
    </row>
    <row r="87" spans="1:19" s="23" customFormat="1" ht="15.75">
      <c r="A87" s="80" t="s">
        <v>144</v>
      </c>
      <c r="B87" s="22" t="s">
        <v>72</v>
      </c>
      <c r="C87" s="81"/>
      <c r="D87" s="81"/>
      <c r="E87" s="62"/>
      <c r="F87" s="82"/>
      <c r="G87" s="62"/>
      <c r="H87" s="64"/>
      <c r="I87" s="83"/>
      <c r="J87" s="84"/>
      <c r="K87" s="61"/>
      <c r="L87" s="61"/>
      <c r="M87" s="87"/>
      <c r="N87" s="84"/>
      <c r="O87" s="57"/>
      <c r="P87" s="84"/>
      <c r="Q87" s="84"/>
      <c r="R87" s="57"/>
      <c r="S87" s="83"/>
    </row>
    <row r="88" spans="1:19" s="35" customFormat="1" ht="15.75">
      <c r="A88" s="47" t="s">
        <v>145</v>
      </c>
      <c r="B88" s="42" t="s">
        <v>73</v>
      </c>
      <c r="C88" s="43"/>
      <c r="D88" s="43"/>
      <c r="E88" s="61"/>
      <c r="F88" s="44"/>
      <c r="G88" s="61"/>
      <c r="H88" s="8"/>
      <c r="I88" s="38"/>
      <c r="J88" s="68"/>
      <c r="K88" s="61"/>
      <c r="L88" s="61"/>
      <c r="M88" s="30"/>
      <c r="N88" s="67"/>
      <c r="O88" s="57"/>
      <c r="P88" s="67"/>
      <c r="Q88" s="67"/>
      <c r="R88" s="57"/>
      <c r="S88" s="36"/>
    </row>
    <row r="89" spans="1:19" s="35" customFormat="1" ht="15.75">
      <c r="A89" s="47" t="s">
        <v>146</v>
      </c>
      <c r="B89" s="42" t="s">
        <v>74</v>
      </c>
      <c r="C89" s="43"/>
      <c r="D89" s="43"/>
      <c r="E89" s="61"/>
      <c r="F89" s="44"/>
      <c r="G89" s="61"/>
      <c r="H89" s="8"/>
      <c r="I89" s="38"/>
      <c r="J89" s="68"/>
      <c r="K89" s="61"/>
      <c r="L89" s="61"/>
      <c r="M89" s="30"/>
      <c r="N89" s="67"/>
      <c r="O89" s="57"/>
      <c r="P89" s="67"/>
      <c r="Q89" s="67"/>
      <c r="R89" s="57"/>
      <c r="S89" s="30"/>
    </row>
    <row r="90" spans="1:19" s="35" customFormat="1" ht="15.75">
      <c r="A90" s="47" t="s">
        <v>147</v>
      </c>
      <c r="B90" s="42" t="s">
        <v>75</v>
      </c>
      <c r="C90" s="43"/>
      <c r="D90" s="43"/>
      <c r="E90" s="61"/>
      <c r="F90" s="44"/>
      <c r="G90" s="61"/>
      <c r="H90" s="8"/>
      <c r="I90" s="38"/>
      <c r="J90" s="68"/>
      <c r="K90" s="61"/>
      <c r="L90" s="61"/>
      <c r="M90" s="30"/>
      <c r="N90" s="67"/>
      <c r="O90" s="57"/>
      <c r="P90" s="67"/>
      <c r="Q90" s="67"/>
      <c r="R90" s="57"/>
      <c r="S90" s="36"/>
    </row>
    <row r="91" spans="1:19" s="35" customFormat="1" ht="15.75">
      <c r="A91" s="47" t="s">
        <v>148</v>
      </c>
      <c r="B91" s="42" t="s">
        <v>76</v>
      </c>
      <c r="C91" s="43"/>
      <c r="D91" s="43"/>
      <c r="E91" s="61"/>
      <c r="F91" s="44"/>
      <c r="G91" s="61"/>
      <c r="H91" s="8"/>
      <c r="I91" s="36"/>
      <c r="J91" s="68"/>
      <c r="K91" s="61"/>
      <c r="L91" s="61"/>
      <c r="M91" s="30"/>
      <c r="N91" s="67"/>
      <c r="O91" s="57"/>
      <c r="P91" s="67"/>
      <c r="Q91" s="67"/>
      <c r="R91" s="57"/>
      <c r="S91" s="36"/>
    </row>
    <row r="92" spans="1:19" s="35" customFormat="1" ht="15.75">
      <c r="A92" s="47" t="s">
        <v>149</v>
      </c>
      <c r="B92" s="42" t="s">
        <v>77</v>
      </c>
      <c r="C92" s="43"/>
      <c r="D92" s="43"/>
      <c r="E92" s="61"/>
      <c r="F92" s="44"/>
      <c r="G92" s="61"/>
      <c r="H92" s="8"/>
      <c r="I92" s="36"/>
      <c r="J92" s="68"/>
      <c r="K92" s="61"/>
      <c r="L92" s="61"/>
      <c r="M92" s="30"/>
      <c r="N92" s="67"/>
      <c r="O92" s="57"/>
      <c r="P92" s="67"/>
      <c r="Q92" s="67"/>
      <c r="R92" s="57"/>
      <c r="S92" s="36"/>
    </row>
    <row r="93" spans="1:19" s="35" customFormat="1" ht="30">
      <c r="A93" s="47" t="s">
        <v>217</v>
      </c>
      <c r="B93" s="42" t="s">
        <v>216</v>
      </c>
      <c r="C93" s="43"/>
      <c r="D93" s="43"/>
      <c r="E93" s="61"/>
      <c r="F93" s="44"/>
      <c r="G93" s="61"/>
      <c r="H93" s="8"/>
      <c r="I93" s="38"/>
      <c r="J93" s="68"/>
      <c r="K93" s="61"/>
      <c r="L93" s="61"/>
      <c r="M93" s="30"/>
      <c r="N93" s="67"/>
      <c r="O93" s="57"/>
      <c r="P93" s="67"/>
      <c r="Q93" s="67"/>
      <c r="R93" s="57"/>
      <c r="S93" s="36"/>
    </row>
    <row r="94" spans="1:19" s="35" customFormat="1" ht="15.75">
      <c r="A94" s="47" t="s">
        <v>150</v>
      </c>
      <c r="B94" s="42" t="s">
        <v>78</v>
      </c>
      <c r="C94" s="43"/>
      <c r="D94" s="43"/>
      <c r="E94" s="61"/>
      <c r="F94" s="44"/>
      <c r="G94" s="61"/>
      <c r="H94" s="8"/>
      <c r="I94" s="36"/>
      <c r="J94" s="68"/>
      <c r="K94" s="61"/>
      <c r="L94" s="61"/>
      <c r="M94" s="30"/>
      <c r="N94" s="67"/>
      <c r="O94" s="57"/>
      <c r="P94" s="67"/>
      <c r="Q94" s="67"/>
      <c r="R94" s="57"/>
      <c r="S94" s="36"/>
    </row>
    <row r="95" spans="1:19" s="35" customFormat="1" ht="15.75">
      <c r="A95" s="47" t="s">
        <v>151</v>
      </c>
      <c r="B95" s="42" t="s">
        <v>79</v>
      </c>
      <c r="C95" s="43"/>
      <c r="D95" s="48"/>
      <c r="E95" s="61"/>
      <c r="F95" s="44"/>
      <c r="G95" s="61"/>
      <c r="H95" s="8"/>
      <c r="I95" s="36"/>
      <c r="J95" s="68"/>
      <c r="K95" s="61"/>
      <c r="L95" s="61"/>
      <c r="M95" s="30"/>
      <c r="N95" s="67"/>
      <c r="O95" s="57"/>
      <c r="P95" s="67"/>
      <c r="Q95" s="67"/>
      <c r="R95" s="57"/>
      <c r="S95" s="36"/>
    </row>
    <row r="96" spans="1:19" s="35" customFormat="1" ht="15.75">
      <c r="A96" s="47" t="s">
        <v>152</v>
      </c>
      <c r="B96" s="42" t="s">
        <v>80</v>
      </c>
      <c r="C96" s="43"/>
      <c r="D96" s="43"/>
      <c r="E96" s="61"/>
      <c r="F96" s="44"/>
      <c r="G96" s="61"/>
      <c r="H96" s="8"/>
      <c r="I96" s="38"/>
      <c r="J96" s="68"/>
      <c r="K96" s="61"/>
      <c r="L96" s="61"/>
      <c r="M96" s="30"/>
      <c r="N96" s="67"/>
      <c r="O96" s="57"/>
      <c r="P96" s="67"/>
      <c r="Q96" s="67"/>
      <c r="R96" s="57"/>
      <c r="S96" s="36"/>
    </row>
    <row r="97" spans="1:19" s="23" customFormat="1" ht="15.75">
      <c r="A97" s="80" t="s">
        <v>153</v>
      </c>
      <c r="B97" s="22" t="s">
        <v>81</v>
      </c>
      <c r="C97" s="88">
        <f>C98+C100+C101</f>
        <v>7407.9</v>
      </c>
      <c r="D97" s="88">
        <f>D98+D100+D101</f>
        <v>9727.7000000000007</v>
      </c>
      <c r="E97" s="61">
        <f t="shared" ref="E97:E98" si="23">D97/C97*100</f>
        <v>131.31521753803375</v>
      </c>
      <c r="F97" s="44">
        <f t="shared" ref="F97:F98" si="24">D97</f>
        <v>9727.7000000000007</v>
      </c>
      <c r="G97" s="61">
        <f t="shared" ref="G97:G98" si="25">F97/C97*100</f>
        <v>131.31521753803375</v>
      </c>
      <c r="H97" s="90"/>
      <c r="I97" s="89"/>
      <c r="J97" s="84">
        <f>J98+J100+J101</f>
        <v>6905.3</v>
      </c>
      <c r="K97" s="61">
        <f t="shared" ref="K97:K116" si="26">J97/D97*100</f>
        <v>70.985947346238049</v>
      </c>
      <c r="L97" s="61">
        <f t="shared" ref="L97:L116" si="27">J97/F97*100</f>
        <v>70.985947346238049</v>
      </c>
      <c r="M97" s="87"/>
      <c r="N97" s="84">
        <f>N98+N100+N101</f>
        <v>6741.6</v>
      </c>
      <c r="O97" s="57">
        <f t="shared" ref="O97:O116" si="28">N97/J97*100</f>
        <v>97.629357160441984</v>
      </c>
      <c r="P97" s="84"/>
      <c r="Q97" s="84">
        <f>Q98+Q100+Q101</f>
        <v>6741.6</v>
      </c>
      <c r="R97" s="57">
        <f t="shared" ref="R97:R116" si="29">Q97/N97*100</f>
        <v>100</v>
      </c>
      <c r="S97" s="83"/>
    </row>
    <row r="98" spans="1:19" s="35" customFormat="1" ht="15.75">
      <c r="A98" s="47" t="s">
        <v>206</v>
      </c>
      <c r="B98" s="42" t="s">
        <v>208</v>
      </c>
      <c r="C98" s="43">
        <v>1799.3</v>
      </c>
      <c r="D98" s="43">
        <v>2200</v>
      </c>
      <c r="E98" s="61">
        <f t="shared" si="23"/>
        <v>122.26977157783583</v>
      </c>
      <c r="F98" s="44">
        <f t="shared" si="24"/>
        <v>2200</v>
      </c>
      <c r="G98" s="61">
        <f t="shared" si="25"/>
        <v>122.26977157783583</v>
      </c>
      <c r="H98" s="8"/>
      <c r="I98" s="61"/>
      <c r="J98" s="68">
        <v>2200</v>
      </c>
      <c r="K98" s="61">
        <f t="shared" si="26"/>
        <v>100</v>
      </c>
      <c r="L98" s="61">
        <f t="shared" si="27"/>
        <v>100</v>
      </c>
      <c r="M98" s="30"/>
      <c r="N98" s="67">
        <v>2200</v>
      </c>
      <c r="O98" s="57">
        <f t="shared" si="28"/>
        <v>100</v>
      </c>
      <c r="P98" s="67"/>
      <c r="Q98" s="67">
        <v>2200</v>
      </c>
      <c r="R98" s="57">
        <f t="shared" si="29"/>
        <v>100</v>
      </c>
      <c r="S98" s="36"/>
    </row>
    <row r="99" spans="1:19" s="35" customFormat="1" ht="15.75">
      <c r="A99" s="47" t="s">
        <v>207</v>
      </c>
      <c r="B99" s="42" t="s">
        <v>209</v>
      </c>
      <c r="C99" s="43"/>
      <c r="D99" s="43"/>
      <c r="E99" s="61"/>
      <c r="F99" s="44"/>
      <c r="G99" s="61"/>
      <c r="H99" s="8"/>
      <c r="I99" s="61"/>
      <c r="J99" s="68"/>
      <c r="K99" s="61"/>
      <c r="L99" s="61"/>
      <c r="M99" s="52"/>
      <c r="N99" s="67"/>
      <c r="O99" s="57"/>
      <c r="P99" s="67"/>
      <c r="Q99" s="67"/>
      <c r="R99" s="57"/>
      <c r="S99" s="36"/>
    </row>
    <row r="100" spans="1:19" s="35" customFormat="1" ht="15.75">
      <c r="A100" s="47" t="s">
        <v>154</v>
      </c>
      <c r="B100" s="42" t="s">
        <v>82</v>
      </c>
      <c r="C100" s="43">
        <v>2214.1999999999998</v>
      </c>
      <c r="D100" s="43">
        <v>1762.5</v>
      </c>
      <c r="E100" s="61">
        <f t="shared" ref="E100:E101" si="30">D100/C100*100</f>
        <v>79.599855478276581</v>
      </c>
      <c r="F100" s="44">
        <f t="shared" ref="F100:F101" si="31">D100</f>
        <v>1762.5</v>
      </c>
      <c r="G100" s="61">
        <f t="shared" ref="G100:G101" si="32">F100/C100*100</f>
        <v>79.599855478276581</v>
      </c>
      <c r="H100" s="8"/>
      <c r="I100" s="61"/>
      <c r="J100" s="68">
        <v>1164.9000000000001</v>
      </c>
      <c r="K100" s="61">
        <f t="shared" si="26"/>
        <v>66.0936170212766</v>
      </c>
      <c r="L100" s="61">
        <f t="shared" si="27"/>
        <v>66.0936170212766</v>
      </c>
      <c r="M100" s="30"/>
      <c r="N100" s="68">
        <v>1164.9000000000001</v>
      </c>
      <c r="O100" s="57">
        <f t="shared" si="28"/>
        <v>100</v>
      </c>
      <c r="P100" s="57"/>
      <c r="Q100" s="68">
        <v>1164.9000000000001</v>
      </c>
      <c r="R100" s="57">
        <f t="shared" si="29"/>
        <v>100</v>
      </c>
      <c r="S100" s="36"/>
    </row>
    <row r="101" spans="1:19" s="35" customFormat="1" ht="15.75">
      <c r="A101" s="47" t="s">
        <v>155</v>
      </c>
      <c r="B101" s="42" t="s">
        <v>83</v>
      </c>
      <c r="C101" s="43">
        <v>3394.4</v>
      </c>
      <c r="D101" s="43">
        <v>5765.2</v>
      </c>
      <c r="E101" s="61">
        <f t="shared" si="30"/>
        <v>169.84444968182888</v>
      </c>
      <c r="F101" s="44">
        <f t="shared" si="31"/>
        <v>5765.2</v>
      </c>
      <c r="G101" s="61">
        <f t="shared" si="32"/>
        <v>169.84444968182888</v>
      </c>
      <c r="H101" s="8"/>
      <c r="I101" s="61"/>
      <c r="J101" s="68">
        <v>3540.4</v>
      </c>
      <c r="K101" s="61">
        <f t="shared" si="26"/>
        <v>61.409838340387154</v>
      </c>
      <c r="L101" s="61">
        <f t="shared" si="27"/>
        <v>61.409838340387154</v>
      </c>
      <c r="M101" s="30"/>
      <c r="N101" s="67">
        <v>3376.7</v>
      </c>
      <c r="O101" s="57">
        <f t="shared" si="28"/>
        <v>95.376228674726022</v>
      </c>
      <c r="P101" s="57"/>
      <c r="Q101" s="67">
        <v>3376.7</v>
      </c>
      <c r="R101" s="57">
        <f t="shared" si="29"/>
        <v>100</v>
      </c>
      <c r="S101" s="36"/>
    </row>
    <row r="102" spans="1:19" s="35" customFormat="1" ht="15.75">
      <c r="A102" s="47" t="s">
        <v>156</v>
      </c>
      <c r="B102" s="42" t="s">
        <v>84</v>
      </c>
      <c r="C102" s="43"/>
      <c r="D102" s="43"/>
      <c r="E102" s="61"/>
      <c r="F102" s="44"/>
      <c r="G102" s="61"/>
      <c r="H102" s="8"/>
      <c r="I102" s="61"/>
      <c r="J102" s="68"/>
      <c r="K102" s="61"/>
      <c r="L102" s="61"/>
      <c r="M102" s="30"/>
      <c r="N102" s="67"/>
      <c r="O102" s="57"/>
      <c r="P102" s="57"/>
      <c r="Q102" s="67"/>
      <c r="R102" s="57"/>
      <c r="S102" s="36"/>
    </row>
    <row r="103" spans="1:19" s="23" customFormat="1" ht="15.75">
      <c r="A103" s="80" t="s">
        <v>157</v>
      </c>
      <c r="B103" s="22" t="s">
        <v>85</v>
      </c>
      <c r="C103" s="81">
        <f>C104</f>
        <v>36.5</v>
      </c>
      <c r="D103" s="81">
        <f>D104</f>
        <v>88.5</v>
      </c>
      <c r="E103" s="61"/>
      <c r="F103" s="44">
        <f t="shared" ref="F103:F104" si="33">D103</f>
        <v>88.5</v>
      </c>
      <c r="G103" s="61">
        <f t="shared" ref="G103:G104" si="34">F103/C103*100</f>
        <v>242.46575342465752</v>
      </c>
      <c r="H103" s="64"/>
      <c r="I103" s="62"/>
      <c r="J103" s="84">
        <f>J104</f>
        <v>87</v>
      </c>
      <c r="K103" s="61">
        <f t="shared" si="26"/>
        <v>98.305084745762713</v>
      </c>
      <c r="L103" s="61">
        <f t="shared" si="27"/>
        <v>98.305084745762713</v>
      </c>
      <c r="M103" s="87"/>
      <c r="N103" s="84">
        <f>N104</f>
        <v>87</v>
      </c>
      <c r="O103" s="57">
        <f t="shared" si="28"/>
        <v>100</v>
      </c>
      <c r="P103" s="62"/>
      <c r="Q103" s="84">
        <f>Q104</f>
        <v>87</v>
      </c>
      <c r="R103" s="57">
        <f t="shared" si="29"/>
        <v>100</v>
      </c>
      <c r="S103" s="83"/>
    </row>
    <row r="104" spans="1:19" s="35" customFormat="1" ht="15.75">
      <c r="A104" s="47" t="s">
        <v>158</v>
      </c>
      <c r="B104" s="42" t="s">
        <v>86</v>
      </c>
      <c r="C104" s="43">
        <v>36.5</v>
      </c>
      <c r="D104" s="43">
        <v>88.5</v>
      </c>
      <c r="E104" s="61">
        <f t="shared" ref="E104" si="35">D104/C104*100</f>
        <v>242.46575342465752</v>
      </c>
      <c r="F104" s="44">
        <f t="shared" si="33"/>
        <v>88.5</v>
      </c>
      <c r="G104" s="61">
        <f t="shared" si="34"/>
        <v>242.46575342465752</v>
      </c>
      <c r="H104" s="8"/>
      <c r="I104" s="61"/>
      <c r="J104" s="68">
        <v>87</v>
      </c>
      <c r="K104" s="61">
        <f t="shared" si="26"/>
        <v>98.305084745762713</v>
      </c>
      <c r="L104" s="61">
        <f t="shared" si="27"/>
        <v>98.305084745762713</v>
      </c>
      <c r="M104" s="30"/>
      <c r="N104" s="67">
        <v>87</v>
      </c>
      <c r="O104" s="57">
        <f t="shared" si="28"/>
        <v>100</v>
      </c>
      <c r="P104" s="57"/>
      <c r="Q104" s="67">
        <v>87</v>
      </c>
      <c r="R104" s="57">
        <f t="shared" si="29"/>
        <v>100</v>
      </c>
      <c r="S104" s="36"/>
    </row>
    <row r="105" spans="1:19" s="35" customFormat="1" ht="15.75">
      <c r="A105" s="47" t="s">
        <v>159</v>
      </c>
      <c r="B105" s="42" t="s">
        <v>87</v>
      </c>
      <c r="C105" s="43"/>
      <c r="D105" s="43"/>
      <c r="E105" s="61"/>
      <c r="F105" s="44"/>
      <c r="G105" s="61"/>
      <c r="H105" s="8"/>
      <c r="I105" s="61"/>
      <c r="J105" s="68"/>
      <c r="K105" s="61"/>
      <c r="L105" s="61"/>
      <c r="M105" s="30"/>
      <c r="N105" s="67"/>
      <c r="O105" s="57"/>
      <c r="P105" s="57"/>
      <c r="Q105" s="67"/>
      <c r="R105" s="57"/>
      <c r="S105" s="53"/>
    </row>
    <row r="106" spans="1:19" s="35" customFormat="1" ht="15.75">
      <c r="A106" s="47" t="s">
        <v>160</v>
      </c>
      <c r="B106" s="42" t="s">
        <v>88</v>
      </c>
      <c r="C106" s="43"/>
      <c r="D106" s="43"/>
      <c r="E106" s="61"/>
      <c r="F106" s="44"/>
      <c r="G106" s="61"/>
      <c r="H106" s="8"/>
      <c r="I106" s="61"/>
      <c r="J106" s="68"/>
      <c r="K106" s="61"/>
      <c r="L106" s="61"/>
      <c r="M106" s="30"/>
      <c r="N106" s="67"/>
      <c r="O106" s="57"/>
      <c r="P106" s="57"/>
      <c r="Q106" s="67"/>
      <c r="R106" s="57"/>
      <c r="S106" s="36"/>
    </row>
    <row r="107" spans="1:19" s="35" customFormat="1" ht="15.75">
      <c r="A107" s="47" t="s">
        <v>161</v>
      </c>
      <c r="B107" s="42" t="s">
        <v>89</v>
      </c>
      <c r="C107" s="43"/>
      <c r="D107" s="43"/>
      <c r="E107" s="61"/>
      <c r="F107" s="44"/>
      <c r="G107" s="61"/>
      <c r="H107" s="8"/>
      <c r="I107" s="61"/>
      <c r="J107" s="68"/>
      <c r="K107" s="61" t="e">
        <f t="shared" si="26"/>
        <v>#DIV/0!</v>
      </c>
      <c r="L107" s="61" t="e">
        <f t="shared" si="27"/>
        <v>#DIV/0!</v>
      </c>
      <c r="M107" s="30"/>
      <c r="N107" s="67"/>
      <c r="O107" s="57"/>
      <c r="P107" s="57"/>
      <c r="Q107" s="67"/>
      <c r="R107" s="57"/>
      <c r="S107" s="36"/>
    </row>
    <row r="108" spans="1:19" s="23" customFormat="1" ht="15.75">
      <c r="A108" s="80" t="s">
        <v>162</v>
      </c>
      <c r="B108" s="22" t="s">
        <v>90</v>
      </c>
      <c r="C108" s="81">
        <f>C110</f>
        <v>1500</v>
      </c>
      <c r="D108" s="81">
        <f>D110</f>
        <v>1500</v>
      </c>
      <c r="E108" s="61">
        <f t="shared" ref="E108" si="36">D108/C108*100</f>
        <v>100</v>
      </c>
      <c r="F108" s="44">
        <f>D108</f>
        <v>1500</v>
      </c>
      <c r="G108" s="61">
        <f>F108/C108*100</f>
        <v>100</v>
      </c>
      <c r="H108" s="64"/>
      <c r="I108" s="62"/>
      <c r="J108" s="84">
        <f>J110</f>
        <v>1000</v>
      </c>
      <c r="K108" s="61">
        <f t="shared" si="26"/>
        <v>66.666666666666657</v>
      </c>
      <c r="L108" s="61">
        <f t="shared" si="27"/>
        <v>66.666666666666657</v>
      </c>
      <c r="M108" s="87"/>
      <c r="N108" s="84">
        <f>N110</f>
        <v>1000</v>
      </c>
      <c r="O108" s="57">
        <f t="shared" si="28"/>
        <v>100</v>
      </c>
      <c r="P108" s="62"/>
      <c r="Q108" s="84">
        <f>Q110</f>
        <v>1000</v>
      </c>
      <c r="R108" s="57">
        <f t="shared" si="29"/>
        <v>100</v>
      </c>
      <c r="S108" s="83"/>
    </row>
    <row r="109" spans="1:19" s="35" customFormat="1" ht="15.75">
      <c r="A109" s="47" t="s">
        <v>163</v>
      </c>
      <c r="B109" s="42" t="s">
        <v>91</v>
      </c>
      <c r="C109" s="43"/>
      <c r="D109" s="43"/>
      <c r="E109" s="61"/>
      <c r="F109" s="44"/>
      <c r="G109" s="61"/>
      <c r="H109" s="8"/>
      <c r="I109" s="61"/>
      <c r="J109" s="68"/>
      <c r="K109" s="61"/>
      <c r="L109" s="61"/>
      <c r="M109" s="30"/>
      <c r="N109" s="67"/>
      <c r="O109" s="57"/>
      <c r="P109" s="57"/>
      <c r="Q109" s="67"/>
      <c r="R109" s="57"/>
      <c r="S109" s="36"/>
    </row>
    <row r="110" spans="1:19" s="35" customFormat="1" ht="15.75">
      <c r="A110" s="47" t="s">
        <v>164</v>
      </c>
      <c r="B110" s="42" t="s">
        <v>92</v>
      </c>
      <c r="C110" s="43">
        <v>1500</v>
      </c>
      <c r="D110" s="43">
        <v>1500</v>
      </c>
      <c r="E110" s="61">
        <f t="shared" ref="E110" si="37">D110/C110*100</f>
        <v>100</v>
      </c>
      <c r="F110" s="44">
        <f>D110</f>
        <v>1500</v>
      </c>
      <c r="G110" s="61">
        <f>F110/C110*100</f>
        <v>100</v>
      </c>
      <c r="H110" s="8"/>
      <c r="I110" s="61"/>
      <c r="J110" s="68">
        <v>1000</v>
      </c>
      <c r="K110" s="61">
        <f t="shared" si="26"/>
        <v>66.666666666666657</v>
      </c>
      <c r="L110" s="61">
        <f t="shared" si="27"/>
        <v>66.666666666666657</v>
      </c>
      <c r="M110" s="30"/>
      <c r="N110" s="67">
        <v>1000</v>
      </c>
      <c r="O110" s="57">
        <f t="shared" si="28"/>
        <v>100</v>
      </c>
      <c r="P110" s="57"/>
      <c r="Q110" s="67">
        <v>1000</v>
      </c>
      <c r="R110" s="57">
        <f t="shared" si="29"/>
        <v>100</v>
      </c>
      <c r="S110" s="36"/>
    </row>
    <row r="111" spans="1:19" s="35" customFormat="1" ht="15.75">
      <c r="A111" s="47" t="s">
        <v>165</v>
      </c>
      <c r="B111" s="42" t="s">
        <v>93</v>
      </c>
      <c r="C111" s="43"/>
      <c r="D111" s="43"/>
      <c r="E111" s="61"/>
      <c r="F111" s="44"/>
      <c r="G111" s="61"/>
      <c r="H111" s="8"/>
      <c r="I111" s="61"/>
      <c r="J111" s="68"/>
      <c r="K111" s="61"/>
      <c r="L111" s="61"/>
      <c r="M111" s="37"/>
      <c r="N111" s="67"/>
      <c r="O111" s="57"/>
      <c r="P111" s="57"/>
      <c r="Q111" s="67"/>
      <c r="R111" s="57"/>
      <c r="S111" s="36"/>
    </row>
    <row r="112" spans="1:19" s="23" customFormat="1" ht="28.5">
      <c r="A112" s="80" t="s">
        <v>166</v>
      </c>
      <c r="B112" s="22" t="s">
        <v>94</v>
      </c>
      <c r="C112" s="81">
        <f>C113</f>
        <v>22.5</v>
      </c>
      <c r="D112" s="81">
        <f>D113</f>
        <v>31.4</v>
      </c>
      <c r="E112" s="61">
        <f t="shared" ref="E112:E113" si="38">D112/C112*100</f>
        <v>139.55555555555554</v>
      </c>
      <c r="F112" s="44">
        <f t="shared" ref="F112:F113" si="39">D112</f>
        <v>31.4</v>
      </c>
      <c r="G112" s="61">
        <f t="shared" ref="G112:G113" si="40">F112/C112*100</f>
        <v>139.55555555555554</v>
      </c>
      <c r="H112" s="64"/>
      <c r="I112" s="62"/>
      <c r="J112" s="84">
        <f>J113</f>
        <v>31.4</v>
      </c>
      <c r="K112" s="61">
        <f t="shared" si="26"/>
        <v>100</v>
      </c>
      <c r="L112" s="61">
        <f t="shared" si="27"/>
        <v>100</v>
      </c>
      <c r="M112" s="62"/>
      <c r="N112" s="84">
        <f>N113</f>
        <v>31.4</v>
      </c>
      <c r="O112" s="57">
        <f t="shared" si="28"/>
        <v>100</v>
      </c>
      <c r="P112" s="84"/>
      <c r="Q112" s="84">
        <f>Q113</f>
        <v>31.54</v>
      </c>
      <c r="R112" s="57">
        <f t="shared" si="29"/>
        <v>100.44585987261148</v>
      </c>
      <c r="S112" s="83"/>
    </row>
    <row r="113" spans="1:19" s="35" customFormat="1" ht="15.75">
      <c r="A113" s="47" t="s">
        <v>167</v>
      </c>
      <c r="B113" s="42" t="s">
        <v>200</v>
      </c>
      <c r="C113" s="43">
        <v>22.5</v>
      </c>
      <c r="D113" s="43">
        <v>31.4</v>
      </c>
      <c r="E113" s="61">
        <f t="shared" si="38"/>
        <v>139.55555555555554</v>
      </c>
      <c r="F113" s="44">
        <f t="shared" si="39"/>
        <v>31.4</v>
      </c>
      <c r="G113" s="61">
        <f t="shared" si="40"/>
        <v>139.55555555555554</v>
      </c>
      <c r="H113" s="8"/>
      <c r="I113" s="61"/>
      <c r="J113" s="68">
        <v>31.4</v>
      </c>
      <c r="K113" s="61">
        <f t="shared" si="26"/>
        <v>100</v>
      </c>
      <c r="L113" s="61">
        <f t="shared" si="27"/>
        <v>100</v>
      </c>
      <c r="M113" s="37"/>
      <c r="N113" s="67">
        <v>31.4</v>
      </c>
      <c r="O113" s="57">
        <f t="shared" si="28"/>
        <v>100</v>
      </c>
      <c r="P113" s="67"/>
      <c r="Q113" s="67">
        <v>31.54</v>
      </c>
      <c r="R113" s="57">
        <f t="shared" si="29"/>
        <v>100.44585987261148</v>
      </c>
      <c r="S113" s="36"/>
    </row>
    <row r="114" spans="1:19" s="35" customFormat="1" ht="15.75">
      <c r="A114" s="47" t="s">
        <v>168</v>
      </c>
      <c r="B114" s="42" t="s">
        <v>95</v>
      </c>
      <c r="C114" s="43"/>
      <c r="D114" s="48"/>
      <c r="E114" s="61"/>
      <c r="F114" s="44"/>
      <c r="G114" s="61"/>
      <c r="H114" s="8"/>
      <c r="I114" s="61"/>
      <c r="J114" s="68"/>
      <c r="K114" s="61"/>
      <c r="L114" s="61"/>
      <c r="M114" s="30"/>
      <c r="N114" s="67"/>
      <c r="O114" s="57"/>
      <c r="P114" s="67"/>
      <c r="Q114" s="67"/>
      <c r="R114" s="57"/>
      <c r="S114" s="36"/>
    </row>
    <row r="115" spans="1:19" s="23" customFormat="1" ht="42.75">
      <c r="A115" s="80" t="s">
        <v>169</v>
      </c>
      <c r="B115" s="22" t="s">
        <v>96</v>
      </c>
      <c r="C115" s="81">
        <f>C116+C118</f>
        <v>1325.8</v>
      </c>
      <c r="D115" s="81">
        <f>D116+D118</f>
        <v>1.5</v>
      </c>
      <c r="E115" s="61">
        <f t="shared" ref="E115:E116" si="41">D115/C115*100</f>
        <v>0.11313923668728315</v>
      </c>
      <c r="F115" s="44">
        <f t="shared" ref="F115:F116" si="42">D115</f>
        <v>1.5</v>
      </c>
      <c r="G115" s="61">
        <f t="shared" ref="G115:G116" si="43">F115/C115*100</f>
        <v>0.11313923668728315</v>
      </c>
      <c r="H115" s="64"/>
      <c r="I115" s="62"/>
      <c r="J115" s="68">
        <v>1.5</v>
      </c>
      <c r="K115" s="61">
        <f t="shared" si="26"/>
        <v>100</v>
      </c>
      <c r="L115" s="61">
        <f t="shared" si="27"/>
        <v>100</v>
      </c>
      <c r="M115" s="87"/>
      <c r="N115" s="68">
        <v>1.5</v>
      </c>
      <c r="O115" s="57">
        <f t="shared" si="28"/>
        <v>100</v>
      </c>
      <c r="P115" s="84"/>
      <c r="Q115" s="68">
        <v>1.5</v>
      </c>
      <c r="R115" s="57">
        <f t="shared" si="29"/>
        <v>100</v>
      </c>
      <c r="S115" s="83"/>
    </row>
    <row r="116" spans="1:19" s="35" customFormat="1" ht="30">
      <c r="A116" s="47" t="s">
        <v>170</v>
      </c>
      <c r="B116" s="42" t="s">
        <v>97</v>
      </c>
      <c r="C116" s="43"/>
      <c r="D116" s="43">
        <v>1.5</v>
      </c>
      <c r="E116" s="61" t="e">
        <f t="shared" si="41"/>
        <v>#DIV/0!</v>
      </c>
      <c r="F116" s="44">
        <f t="shared" si="42"/>
        <v>1.5</v>
      </c>
      <c r="G116" s="61" t="e">
        <f t="shared" si="43"/>
        <v>#DIV/0!</v>
      </c>
      <c r="H116" s="8"/>
      <c r="I116" s="36"/>
      <c r="J116" s="68">
        <v>1.5</v>
      </c>
      <c r="K116" s="61">
        <f t="shared" si="26"/>
        <v>100</v>
      </c>
      <c r="L116" s="61">
        <f t="shared" si="27"/>
        <v>100</v>
      </c>
      <c r="M116" s="30"/>
      <c r="N116" s="67">
        <v>1.5</v>
      </c>
      <c r="O116" s="57">
        <f t="shared" si="28"/>
        <v>100</v>
      </c>
      <c r="P116" s="67"/>
      <c r="Q116" s="67">
        <v>1.5</v>
      </c>
      <c r="R116" s="57">
        <f t="shared" si="29"/>
        <v>100</v>
      </c>
      <c r="S116" s="36"/>
    </row>
    <row r="117" spans="1:19" s="35" customFormat="1" ht="15.75">
      <c r="A117" s="47" t="s">
        <v>171</v>
      </c>
      <c r="B117" s="42" t="s">
        <v>98</v>
      </c>
      <c r="C117" s="43"/>
      <c r="D117" s="48"/>
      <c r="E117" s="61"/>
      <c r="F117" s="44"/>
      <c r="G117" s="61"/>
      <c r="H117" s="8"/>
      <c r="I117" s="36"/>
      <c r="J117" s="68"/>
      <c r="K117" s="61"/>
      <c r="L117" s="61"/>
      <c r="M117" s="30"/>
      <c r="N117" s="67"/>
      <c r="O117" s="57"/>
      <c r="P117" s="67"/>
      <c r="Q117" s="67"/>
      <c r="R117" s="57"/>
      <c r="S117" s="36"/>
    </row>
    <row r="118" spans="1:19" s="35" customFormat="1" ht="15.75">
      <c r="A118" s="47" t="s">
        <v>172</v>
      </c>
      <c r="B118" s="42" t="s">
        <v>201</v>
      </c>
      <c r="C118" s="43">
        <v>1325.8</v>
      </c>
      <c r="D118" s="43"/>
      <c r="E118" s="61">
        <f t="shared" ref="E118" si="44">D118/C118*100</f>
        <v>0</v>
      </c>
      <c r="F118" s="44">
        <f>D118</f>
        <v>0</v>
      </c>
      <c r="G118" s="61">
        <f>F118/C118*100</f>
        <v>0</v>
      </c>
      <c r="H118" s="8"/>
      <c r="I118" s="36"/>
      <c r="J118" s="68"/>
      <c r="K118" s="61"/>
      <c r="L118" s="61"/>
      <c r="M118" s="37"/>
      <c r="N118" s="67">
        <v>1937</v>
      </c>
      <c r="O118" s="57"/>
      <c r="P118" s="68"/>
      <c r="Q118" s="67">
        <v>3982</v>
      </c>
      <c r="R118" s="57"/>
      <c r="S118" s="36"/>
    </row>
    <row r="119" spans="1:19" s="35" customFormat="1">
      <c r="A119" s="54"/>
      <c r="B119" s="55"/>
      <c r="C119" s="55"/>
    </row>
    <row r="120" spans="1:19" s="35" customFormat="1" ht="45">
      <c r="A120" s="54"/>
      <c r="B120" s="56" t="s">
        <v>227</v>
      </c>
      <c r="C120" s="55"/>
      <c r="J120" s="39"/>
      <c r="N120" s="39"/>
      <c r="Q120" s="39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2021-10-22T08:57:58Z</cp:lastPrinted>
  <dcterms:created xsi:type="dcterms:W3CDTF">2017-08-31T14:26:51Z</dcterms:created>
  <dcterms:modified xsi:type="dcterms:W3CDTF">2022-10-26T12:20:09Z</dcterms:modified>
</cp:coreProperties>
</file>