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55" yWindow="1005" windowWidth="14790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СВОД!$A$1:$P$273</definedName>
  </definedNames>
  <calcPr calcId="145621"/>
</workbook>
</file>

<file path=xl/calcChain.xml><?xml version="1.0" encoding="utf-8"?>
<calcChain xmlns="http://schemas.openxmlformats.org/spreadsheetml/2006/main">
  <c r="I188" i="16" l="1"/>
  <c r="O109" i="16"/>
  <c r="N123" i="16"/>
  <c r="I109" i="16"/>
  <c r="J109" i="16" s="1"/>
  <c r="I29" i="16" l="1"/>
  <c r="I27" i="16"/>
  <c r="H25" i="16"/>
  <c r="N260" i="16" l="1"/>
  <c r="N270" i="16" l="1"/>
  <c r="I271" i="16" l="1"/>
  <c r="N269" i="16"/>
  <c r="N268" i="16"/>
  <c r="N272" i="16" s="1"/>
  <c r="N273" i="16" s="1"/>
  <c r="I268" i="16"/>
  <c r="E268" i="16"/>
  <c r="J268" i="16" l="1"/>
  <c r="O268" i="16" s="1"/>
  <c r="N147" i="16"/>
  <c r="N146" i="16"/>
  <c r="N143" i="16"/>
  <c r="N142" i="16"/>
  <c r="N141" i="16"/>
  <c r="N135" i="16" l="1"/>
  <c r="N134" i="16"/>
  <c r="N133" i="16"/>
  <c r="N132" i="16"/>
  <c r="I135" i="16"/>
  <c r="N161" i="16" l="1"/>
  <c r="N160" i="16"/>
  <c r="I163" i="16"/>
  <c r="I160" i="16"/>
  <c r="J160" i="16" s="1"/>
  <c r="I196" i="16" l="1"/>
  <c r="J196" i="16" s="1"/>
  <c r="O196" i="16" s="1"/>
  <c r="N209" i="16" l="1"/>
  <c r="I209" i="16"/>
  <c r="N193" i="16" l="1"/>
  <c r="N192" i="16"/>
  <c r="N191" i="16"/>
  <c r="N190" i="16"/>
  <c r="N189" i="16"/>
  <c r="N188" i="16"/>
  <c r="N194" i="16" s="1"/>
  <c r="N195" i="16" s="1"/>
  <c r="O188" i="16" s="1"/>
  <c r="N169" i="16" l="1"/>
  <c r="N168" i="16"/>
  <c r="N167" i="16"/>
  <c r="N172" i="16" s="1"/>
  <c r="N173" i="16" s="1"/>
  <c r="O167" i="16" s="1"/>
  <c r="I167" i="16"/>
  <c r="J167" i="16" s="1"/>
  <c r="N266" i="16" l="1"/>
  <c r="N267" i="16" s="1"/>
  <c r="O261" i="16" s="1"/>
  <c r="I261" i="16"/>
  <c r="E261" i="16"/>
  <c r="J261" i="16" s="1"/>
  <c r="N258" i="16" l="1"/>
  <c r="N257" i="16"/>
  <c r="N256" i="16"/>
  <c r="N255" i="16"/>
  <c r="N254" i="16"/>
  <c r="N253" i="16"/>
  <c r="N252" i="16"/>
  <c r="N251" i="16"/>
  <c r="N250" i="16"/>
  <c r="N249" i="16"/>
  <c r="N248" i="16" l="1"/>
  <c r="N247" i="16"/>
  <c r="N246" i="16"/>
  <c r="N244" i="16" l="1"/>
  <c r="N243" i="16"/>
  <c r="N242" i="16"/>
  <c r="J242" i="16"/>
  <c r="I242" i="16"/>
  <c r="E242" i="16"/>
  <c r="N259" i="16" l="1"/>
  <c r="N106" i="16"/>
  <c r="N108" i="16" s="1"/>
  <c r="O242" i="16" l="1"/>
  <c r="I95" i="16"/>
  <c r="I92" i="16"/>
  <c r="E92" i="16" l="1"/>
  <c r="J92" i="16" s="1"/>
  <c r="O92" i="16" s="1"/>
  <c r="I25" i="16" l="1"/>
  <c r="I11" i="16"/>
  <c r="I9" i="16"/>
  <c r="I8" i="16"/>
  <c r="I7" i="16"/>
  <c r="N236" i="16" l="1"/>
  <c r="N238" i="16"/>
  <c r="N237" i="16" l="1"/>
  <c r="N240" i="16" s="1"/>
  <c r="N241" i="16" s="1"/>
  <c r="I236" i="16"/>
  <c r="E236" i="16"/>
  <c r="J236" i="16" l="1"/>
  <c r="O236" i="16" s="1"/>
  <c r="N227" i="16" l="1"/>
  <c r="N226" i="16"/>
  <c r="N225" i="16"/>
  <c r="N224" i="16"/>
  <c r="N223" i="16"/>
  <c r="N222" i="16"/>
  <c r="N221" i="16"/>
  <c r="N228" i="16" s="1"/>
  <c r="J221" i="16"/>
  <c r="N229" i="16" l="1"/>
  <c r="O221" i="16" s="1"/>
  <c r="N231" i="16"/>
  <c r="N218" i="16" l="1"/>
  <c r="N174" i="16" l="1"/>
  <c r="N137" i="16" l="1"/>
  <c r="N138" i="16" s="1"/>
  <c r="I132" i="16"/>
  <c r="E132" i="16"/>
  <c r="J132" i="16" l="1"/>
  <c r="O132" i="16" s="1"/>
  <c r="N165" i="16"/>
  <c r="N166" i="16" s="1"/>
  <c r="O160" i="16" s="1"/>
  <c r="J124" i="16" l="1"/>
  <c r="I124" i="16"/>
  <c r="E124" i="16"/>
  <c r="N129" i="16"/>
  <c r="N128" i="16"/>
  <c r="N127" i="16"/>
  <c r="N125" i="16"/>
  <c r="N124" i="16"/>
  <c r="N126" i="16"/>
  <c r="N130" i="16" l="1"/>
  <c r="N131" i="16" s="1"/>
  <c r="I84" i="16"/>
  <c r="N230" i="16" l="1"/>
  <c r="I230" i="16"/>
  <c r="E230" i="16"/>
  <c r="N234" i="16" l="1"/>
  <c r="N235" i="16" s="1"/>
  <c r="J230" i="16"/>
  <c r="O230" i="16" l="1"/>
  <c r="N211" i="16" l="1"/>
  <c r="N210" i="16"/>
  <c r="N208" i="16"/>
  <c r="N207" i="16"/>
  <c r="N206" i="16"/>
  <c r="I206" i="16"/>
  <c r="E206" i="16"/>
  <c r="J206" i="16" l="1"/>
  <c r="N219" i="16"/>
  <c r="N220" i="16" s="1"/>
  <c r="O206" i="16" l="1"/>
  <c r="N175" i="16"/>
  <c r="I142" i="16" l="1"/>
  <c r="I139" i="16"/>
  <c r="E81" i="16" l="1"/>
  <c r="I181" i="16"/>
  <c r="I81" i="16"/>
  <c r="J81" i="16" s="1"/>
  <c r="O81" i="16" s="1"/>
  <c r="E181" i="16"/>
  <c r="E174" i="16"/>
  <c r="E139" i="16"/>
  <c r="J139" i="16" s="1"/>
  <c r="N179" i="16"/>
  <c r="N180" i="16" s="1"/>
  <c r="N148" i="16" l="1"/>
  <c r="N149" i="16" s="1"/>
  <c r="O139" i="16" s="1"/>
  <c r="O174" i="16"/>
  <c r="J181" i="16"/>
  <c r="O124" i="16"/>
  <c r="E25" i="16" l="1"/>
  <c r="J25" i="16" s="1"/>
  <c r="O25" i="16" s="1"/>
  <c r="E7" i="16" l="1"/>
  <c r="J7" i="16" s="1"/>
  <c r="O7" i="16" s="1"/>
</calcChain>
</file>

<file path=xl/sharedStrings.xml><?xml version="1.0" encoding="utf-8"?>
<sst xmlns="http://schemas.openxmlformats.org/spreadsheetml/2006/main" count="523" uniqueCount="332">
  <si>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</si>
  <si>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</si>
  <si>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</si>
  <si>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</si>
  <si>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</si>
  <si>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</si>
  <si>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</si>
  <si>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</si>
  <si>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</si>
  <si>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</si>
  <si>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</si>
  <si>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</si>
  <si>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</si>
  <si>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</si>
  <si>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</si>
  <si>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</si>
  <si>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</si>
  <si>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</si>
  <si>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</si>
  <si>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</si>
  <si>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</si>
  <si>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</si>
  <si>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</si>
  <si>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</si>
  <si>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</si>
  <si>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</si>
  <si>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</si>
  <si>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</si>
  <si>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</si>
  <si>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</si>
  <si>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</si>
  <si>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</si>
  <si>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</si>
  <si>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</si>
  <si>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</si>
  <si>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</si>
  <si>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</si>
  <si>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</si>
  <si>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</si>
  <si>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</si>
  <si>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</si>
  <si>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</si>
  <si>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</si>
  <si>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</si>
  <si>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</si>
  <si>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</si>
  <si>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</si>
  <si>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</si>
  <si>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</si>
  <si>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</si>
  <si>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</si>
  <si>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</si>
  <si>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</si>
  <si>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</si>
  <si>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</si>
  <si>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</si>
  <si>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 xml:space="preserve"> -    </t>
  </si>
  <si>
    <t>Из-за отсутствия финансовых вложений на исполнение мероприятий программы,  эффективность реализации программы просчинать не представляется возможным</t>
  </si>
  <si>
    <t>14= общая степень  достижения цели*9столбец/100%</t>
  </si>
  <si>
    <t>Отрасль образование выступает в качестве одной из основных отраслей, призванных обеспечить высокое качество жизни населения. Ключевые позиции стратегической и бюджетной политики развития образования базируются на общей стратегии развития государства (инвестиции в человека и модернизация социальной сферы).</t>
  </si>
  <si>
    <t xml:space="preserve">Реализация мероприятий обеспечит сохранение и популяризация историко-культурного наследия региона, привлечение к историческому наследию жителей района;
сохранение атмосферы взаимного уважения к национальным и конфессиональным традициям и обычаям народов, проживающих на территории Республики Мордовия;
   формирование позитивного имиджа Республики Мордовия как территории, комфортной для проживания представителей различных национальностей, а также как политически и социально-экономически стабильного региона для вложения инвестиций и ведения бизнеса
</t>
  </si>
  <si>
    <t>1. Доля обучающихся, систематически занимающихся физической культурой и спортом в общей численности обучающихся</t>
  </si>
  <si>
    <t>2. Доля населения систематически  занимающихся физической культурой и спортом</t>
  </si>
  <si>
    <t>4. Количество военно-патриотических клубов, классов (ушаковцев, кадетов, МЧС)</t>
  </si>
  <si>
    <t>1. Количество мероприятий муниципального значения, проведенных в районе и направленных на гаормонизацию межнациональных отношений, этнокультурное развитие, профилактику этнического и религиозно-политического экстремизма, снижение уровня межэтнической и религиозной напряженности</t>
  </si>
  <si>
    <t xml:space="preserve">Реализация мероприятий обеспечит повышение уровня общественной безопасности, общественного порядка, борьбы с преступностью, снижение уровня криминализации экономики, оздоровление обстановки на улицах и в других общественных местах, привлечение государственных институтов и общественных организаций тк решению проблем с преступностью 
</t>
  </si>
  <si>
    <t>1. Доля педагогических и управленческих кадров общеобразовательных учреждений, которые пройдут повышение квалификации для работы в соответствии с федеральными государственными образовательными стандартами;</t>
  </si>
  <si>
    <t>2. Доступность дошкольного образования (отношение численности детей 1 - 7 лет, которым предоставлена возможность получать услуги дошкольного образования, к численности детей в возрасте 1 - 7 лет, скорректированной на численность детей в возрасте 5 - 7 лет, обучающихся в школе);</t>
  </si>
  <si>
    <t>3. Охват детей в возрасте от 3 до 7 лет услугами дошкольного образования (отношение численности детей 3 - 7 лет, которым предоставлена возможность получать услуги дошкольного образования, к численности детей в возрасте 3 - 7 лет, скорректированной на численность детей в возрасте 5 - 7 лет, обучающихся в школе);</t>
  </si>
  <si>
    <t>4. Доля детей, охваченных образовательными программами дополнительного образования детей, в общей численности детей в возрасте 5 - 18 лет;</t>
  </si>
  <si>
    <t>5. Отношение среднего балла единого государственного экзамена (в расчете на 2 обязательных предмета) в 10 процентах школ с лучшими результатами единого государственного экзамена к среднему баллу единого государственного экзамена (в расчете на 2 обязательных предмета) в 10 процентах школ с худшими результатами единого государственного экзамена</t>
  </si>
  <si>
    <t>6. Доля муниципальных общеобразовательных учреждений, соответствующих современным требованиям обучения, от общей численности количества муниципальных общеобразовательных учреждений;</t>
  </si>
  <si>
    <t>7. Доля детей, оставшихся без попечения родителей, переданных на воспитание в семьи граждан Российской Федерации (на усыновление (удочерение) и под опеку (попечительство), в том числе по договору о приемной семье)</t>
  </si>
  <si>
    <t>1.Индекс производства продукции в сопоставимых ценах (все категории хозяйств), %</t>
  </si>
  <si>
    <t>2.Индекс производства продукции растениеводства (все категории хозяйств), %</t>
  </si>
  <si>
    <t>3.Индекс производства продукции животноводства (все категории хозяйств), %</t>
  </si>
  <si>
    <t>4.Индекс производства пищевых продуктов, %</t>
  </si>
  <si>
    <t xml:space="preserve">Выплненные мероприятя обеспечивают создание системы эффективной и профессиональной муниципальной службы в Ельниковском муниципальном районе Республики Мордовия, ориентированной на обеспечение актуальных потребностей общества и развитие экономики            </t>
  </si>
  <si>
    <t>1 Доля преподавателей общеобразовательных учреждений, пользующихся «Электронным журналом», от общего количества преподавателей</t>
  </si>
  <si>
    <t xml:space="preserve">2 Доля организаций, подведомственных органам местного самоуправления Ельниковского муниципального района, подключенных к единой телекоммуникационной сети органов государственной власти Республики Мордовия </t>
  </si>
  <si>
    <t>3 Доля граждан, имеющих доступ к получению государственных и муниципальных услуг по принципу "одного окна" по месту пребывания, в том числе в многофункциональных центрах предоставления государственных и муниципальных  услуг</t>
  </si>
  <si>
    <t>4 Доля граждан, использующих механизм получения государственных и муниципальных услуг в электронной форме</t>
  </si>
  <si>
    <t>5 Количество государственных и муниципальных услуг, оказанных в электронном виде</t>
  </si>
  <si>
    <t>6 Время ожидания в очереди при обращении заявителя в орган государственной власти Российской Федерации (орган местного самоуправления) для получения государственных (муниципальных) услуг</t>
  </si>
  <si>
    <t xml:space="preserve">- профессиональную переподготовку; </t>
  </si>
  <si>
    <t>повышение квалификации (не менее)</t>
  </si>
  <si>
    <t xml:space="preserve">1.Количество муниципальных служащих и лиц, замещающих муниципальные должности на постоянной основе, направленных на: </t>
  </si>
  <si>
    <t>3. Доля вакантных должностей муниципальной службы, замещаемых на конкурсной основе (не менее)</t>
  </si>
  <si>
    <t>4. Доля муниципальных служащих в возрасте до 30 лет, имеющих стаж муниципальной службы более трех лет (не менее)</t>
  </si>
  <si>
    <t>5. Доля вакантных должностей муниципальной службы, замещаемых на основе назначения из кадрового резерва на муниципальной службе (не менее)</t>
  </si>
  <si>
    <t>6. Динамика (снижение) нарушений на муниципальной службе, в том числе коррупционной направленности</t>
  </si>
  <si>
    <t>7. Доля граждан, которые удовлетворены деятельностью органов местного самоуправления (не менее)</t>
  </si>
  <si>
    <t>8. Доля граждан, которые удовлетворены качеством муниципальных услуг (не менее)</t>
  </si>
  <si>
    <t>Программы Ельниковского муниципального района Республики Мордовия «Развитие муниципальной службы в Ельниковском муниципальном районе Республики Мордовия (2015– 2020 годы)»</t>
  </si>
  <si>
    <t>1. Доля объемов ЭЭ, расчеты за которую осуществляются с использованием приборов учета (в части МКД - с использованием коллективных приборов учета), в общем объеме ЭЭ</t>
  </si>
  <si>
    <t>2. Доля объемов воды, расчеты за которую осуществляются с использованием приборов учета (в части МКД - с использованием коллективных приборов учета), в общем объеме воды</t>
  </si>
  <si>
    <t>3. Доля объемов природного газа, расчеты за который осуществляются с использованием приборов учета (в части МКД - с использованием индивидуальных и общих приборов учета), в общем объеме природного газа</t>
  </si>
  <si>
    <t xml:space="preserve">4. Доля объемов ЭЭ, потребляемой МУ, оплата которой осуществляется с использованием приборов учета, в общем объеме ЭЭ, потребляемой МУ на территории Ельниковского муниципального района Республики Мордовия </t>
  </si>
  <si>
    <t>5. Доля объемов ТЭ, потребляемой МУ, расчеты за которую осуществляются с использованием приборов учета, в общем объеме ТЭ, потребляемой МУ на территории Ельниковского муниципального района Республики Мордовия</t>
  </si>
  <si>
    <t>6. Доля объемов  воды, потребляемой МУ, расчеты за которую осуществляются с использованием приборов учета, в общем объеме воды, потребляемой МУ на территории Ельниковского муниципального района Республики Мордовия</t>
  </si>
  <si>
    <t>7. Доля объемов  природного газа, потребляемого МУ, расчеты за который осуществляются с использованием приборов учета, в общем объеме природного газа, потребляемого МУ на территории Ельниковского муниципального района Республики Мордовия</t>
  </si>
  <si>
    <t>8. Доля МУ, финансируемых за счет районного бюджета Ельниковского муниципального района Республики Мордовия, в общем объеме МУ, в отношении которых проведено обязательное энергетическое обследование</t>
  </si>
  <si>
    <t>1. Количество чрезвычайных ситуаций, пожаров, происшествий на водных объектах, не более</t>
  </si>
  <si>
    <t>2. Количество населения, погибшего при чрезвычайных ситуациях, пожарах, происшествиях на водных объектах</t>
  </si>
  <si>
    <t>3. Количество населения, спасенного при чрезвычайных ситуациях, пожарах, происшествиях на водных объектах, не менее</t>
  </si>
  <si>
    <t>4. Экономический ущерб от чрезвычайных ситуаций, пожаров, происшествий на водных объектах, не более</t>
  </si>
  <si>
    <t>5. Количество зарегистрированных пожаров, не более</t>
  </si>
  <si>
    <t>6. Количество населения, погибшего на пожарах, не более</t>
  </si>
  <si>
    <t>7. Количество населения, спасенного на пожарах, не менее</t>
  </si>
  <si>
    <t>8. Количество происшествий на водных объектах, не более</t>
  </si>
  <si>
    <t>9. Количество погибших на водных объектах, не более</t>
  </si>
  <si>
    <t>10. Количество спасенных в происшествиях на водных объектах, не менее</t>
  </si>
  <si>
    <t>11. Приобретение запасаов средств индивидуальной защиты для муниципальных служащих</t>
  </si>
  <si>
    <t xml:space="preserve">12. доля населенных пунктов, в которых не обеспечивается требуемый уровень пожарной безопасности , в общем количестве населенных пунктов, не более </t>
  </si>
  <si>
    <t>13. Доля руководящего состава и должностных лиц, прошедших обучение по вопросам гражданской обороны и защиты от чрезвычайных ситуаций природного и техногенного характера, не менее</t>
  </si>
  <si>
    <t>Реализация программы неффективная</t>
  </si>
  <si>
    <t>1. Годовой объем ввода жилья, всего,  в том числе:</t>
  </si>
  <si>
    <t>Муниципальная программа развития  сельского хозяйства и регулирования рынков сельскохозяйственной продукции, сырья и продовольствия Ельниковского муниципального района на 2013-2025 годы</t>
  </si>
  <si>
    <t>Муниципальная программа "Профилактика безнадзорности и правонарушений несовершеннолетних, незаконного употребления наркотических средств и психотропных веществ в Ельниковском муниципальном районе Республики Мордовия на 2018-2025 годы"</t>
  </si>
  <si>
    <t>Районная программа «Гармонизация межнациональных и межконфессиональных отношений в Ельниковском муниципальном районе Республики Мордовия на период до  2020 года»</t>
  </si>
  <si>
    <t>Муниципальная программа  Ельниковского муниципального района "Совершенствование и развитие гражданской обороны, защиты населения и территорий от чрезвычайных ситуаций природного и техногенного характера на территории Ельниковского муниципального района Республики Мордовия  на 2018-2025 годы"</t>
  </si>
  <si>
    <t>5.Индекс производства напитков, %</t>
  </si>
  <si>
    <t>6.Индекс физического объема инвестиций, %</t>
  </si>
  <si>
    <t>7. Рентабельность сельскохозяйственных организаций с учетом субсидий, %</t>
  </si>
  <si>
    <t>8. Среднемесячная номинальная заработная плата (итог по крупным предприятиям), руб.</t>
  </si>
  <si>
    <t>9. Индекс производительности труда в сельхозпредприятиях к предыдущему году, %</t>
  </si>
  <si>
    <t>Объемы приобретения сельскохозяйственными товаропроизводителями новой сельскохозяйственной техники (по льготной цене) от производителей сельскохозяйственной техники</t>
  </si>
  <si>
    <t>10. Тракторы, штук</t>
  </si>
  <si>
    <t>11.Зерноуборочные комбайны, штук</t>
  </si>
  <si>
    <t>12. Кормоуборочные комбайны, штук</t>
  </si>
  <si>
    <t>13. Уровень обеспечения сельскохозяйственных организаций квалифицированными специалистами, процентов</t>
  </si>
  <si>
    <t>13.1. Количество абитуриентов, направленных для поступления в текущем году на сельскохозяйственные специальности и направления подготовки: "Агрономия", "Зоотехния", "Ветеринария", "Технология производства и переработки сельскохозяйственной продукции", "Агроинженерия", "Механизация сельского хозяйства"</t>
  </si>
  <si>
    <t>14. Доля молодых специалистов, в общей численности квалифицированных специалистов сельскохозяйственных организаций, процентов</t>
  </si>
  <si>
    <t>14.1. Количество студентов, заключивших в текущем году договора о предоставлении аграрной стипендии в соответствии с Постановлением Правительства Республики Мордовия от22 июня 2015 г. №381</t>
  </si>
  <si>
    <t>15.Количество молодых специалистов, заключивших в текущем году договора о предоставлении молодому специалисту пособия и подъемных в соответствии с Постановлением Правительства Республики Мордовия от 22 июня 2015 г. №381</t>
  </si>
  <si>
    <t>16.Валовой сбор зерновых  и зернобобовых культур в хозяйствах всех категорий (в весе после доработки), тонн</t>
  </si>
  <si>
    <t>17.Размер посевных площадей, занятых зерновыми, зернобобовыми и кормовыми сельскохозяйственными культурами, га</t>
  </si>
  <si>
    <t>18.Производство скота и птицы на убой в хозяйствах всех категорий (в живом весе), тонн</t>
  </si>
  <si>
    <t>18.1 в том числе: в сельскохозяйственных организациях, крестьянских (фермерских) хозяйствах, включая индивидуальных предпринимателей, тонн</t>
  </si>
  <si>
    <t>18.2. хозяйствах населения, тонн</t>
  </si>
  <si>
    <t>19. Производство молока в хозяйствах всех категорий, тонн</t>
  </si>
  <si>
    <t>19.1. в том числе: в сельскохозяйственных организациях, крестьянских (фермерских) хозяйствах, включая индивидуальных предпринимателей, тонн</t>
  </si>
  <si>
    <t>19.2. хозяйствах населения, тонн</t>
  </si>
  <si>
    <t>1. Сокращение  количества лиц, пострадавших в результате дорожно-транспортных происшествий</t>
  </si>
  <si>
    <t xml:space="preserve">2. Снижение  количества дорожно-транспортных происшествий </t>
  </si>
  <si>
    <t>Муниципальная программа "Повышение безопасности дорожного движения в Ельниковском муниципальном районе Республики Мордовия" на 2017-2020 годы</t>
  </si>
  <si>
    <t>Программа Ельниковского муниципального района Республики Мордовия "Доступная среда" на 2018-2024 годы</t>
  </si>
  <si>
    <t>Муниципальная программа "Экономическое развитие Ельниковского муниципального района Республики Мордовия до 2025 года"</t>
  </si>
  <si>
    <t>1.Объем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 (нестатистического круга предприятий) ,тыс. руб.</t>
  </si>
  <si>
    <t xml:space="preserve">Высокоэффективный уровень реализации программы </t>
  </si>
  <si>
    <t>2.Темп роста объема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 , %</t>
  </si>
  <si>
    <t>3. Производительность труда в обрабатывающих производствах, тыс. руб. на 1 раб.</t>
  </si>
  <si>
    <t>4. Темп роста производительности труда в обрабатывающих производствах к соответствующему периоду прошлого года, %</t>
  </si>
  <si>
    <t>5.   Объем инвестиций в основной капитал за счет всех источников финансирования, тыс. руб.</t>
  </si>
  <si>
    <t xml:space="preserve"> 6. в т.ч. объем инвестиций в основной капитал за счет внебюджетных источников, тыс. руб.</t>
  </si>
  <si>
    <t>7. Количество рабочих мест, созданных за счет реализации инвестиционных проектов, ед.</t>
  </si>
  <si>
    <t>8. Объем частных инвестиций в проектах государственно-частного и муниципально-частного партнерства (концессионных соглашений), тыс. руб.</t>
  </si>
  <si>
    <t>9. Проекты государственно-частного и муниципально-частного партнерства (концессионные соглашения), ед.</t>
  </si>
  <si>
    <t>10. Количество рабочих мест, созданных за счет реализации проектов государственно-частного партнерства и муниципально-частного партнерства (концессионных соглашений), ед.</t>
  </si>
  <si>
    <t>11. Объем оборота розничной торговли во всех каналах реализации, тыс. руб.</t>
  </si>
  <si>
    <t>12. Оборот розничной торговли в расчете на 1 жителя, тыс. руб</t>
  </si>
  <si>
    <t>13. Оборот общественного питания, тыс. руб.</t>
  </si>
  <si>
    <t>14. Доля организаций частной формы собственности в общем количестве организаций, %</t>
  </si>
  <si>
    <t>15. Доля закупок у субъектов малого и среднего предпринимательства в общем годовом стоимостном объеме закупок, осуществляемых  в соответствии с Федеральным законом «О закупках товаров, работ, услуг отдельными видами юридических лиц» . %</t>
  </si>
  <si>
    <t>16. Доля своевременно разработанных документов среднесрочного и долгосрочного прогнозирования от общего числа запланированных к разработке документов среднесрочного и долгосрочного прогнозирования, %</t>
  </si>
  <si>
    <t>Информация по выполнению основных мероприятий за 2019 год</t>
  </si>
  <si>
    <t>Муниципальная программа развитя малого и среднего предпринимательства в Ельниковском муниципальном районе  на 2017-2025 годы</t>
  </si>
  <si>
    <t xml:space="preserve">1.Количество малых и средних предприятий в расчете на 10 тыс. человек, единиц </t>
  </si>
  <si>
    <t xml:space="preserve">2.Количество субъектов малого и  среднего предпринимательства,единиц </t>
  </si>
  <si>
    <t>В том числе:    микро-предприятий</t>
  </si>
  <si>
    <t xml:space="preserve">                          малых предприятий</t>
  </si>
  <si>
    <t xml:space="preserve">                          средних предприятий</t>
  </si>
  <si>
    <t xml:space="preserve">                индивидуальных предпринимателей    </t>
  </si>
  <si>
    <t>4.Количество дополнительно введенных субъектами малого и среднего предпринимательства рабочих мест , единиц</t>
  </si>
  <si>
    <t>Справочно: среднегодовая численность населения , тыс. чел.</t>
  </si>
  <si>
    <t>Муниципальная программа Ельниковского муниципального района "Формирование информационного общества в период до 2025 года"</t>
  </si>
  <si>
    <t xml:space="preserve"> Причиной не выполнения мероприятия  является недофинансирования бюджета.</t>
  </si>
  <si>
    <t>Муниципальная программа "Развитие культуры и туризма» Ельниковского муниципального  района на 2018-2025 годы.</t>
  </si>
  <si>
    <t>реализация программы высокоэффективная</t>
  </si>
  <si>
    <t>Муниципальная  программа   «Развитие физической культуры и спорта в  Ельниковском муниципальном районе на 2019-2024 гг.»</t>
  </si>
  <si>
    <t xml:space="preserve">Муниципальная  программа «Реализация молодежной политики и патриотического воспитания в  Ельниковском муниципальном районе на 2019-2024гг.» </t>
  </si>
  <si>
    <t xml:space="preserve">1. Рост проводимых конкурсов, фестивалей, состязаний для детей и молодёжи, направленных на  творческое, духовно-нравственное, трудовое, физическое развитие, ед. </t>
  </si>
  <si>
    <t>Невыполнение запланированных мероприятий связано с неблагоприятной эпидемиологической ситуацией в районе.  В связи с чем не обеспечено проведение двух мероприятий.</t>
  </si>
  <si>
    <t xml:space="preserve">2. Рост проводимых гражданско-патриотических мероприятий, ед. </t>
  </si>
  <si>
    <t>3. Охват детей и подростков трудом и отдыхом в летний период , %</t>
  </si>
  <si>
    <t>1. Снижение уровня правонарушений на улицах и в общественных местах Ельниковского муниципального района, на %</t>
  </si>
  <si>
    <t>2. Уменьшение семей состоящих на учете в КДН и ЗП Ельниковского муниципального района, ед.</t>
  </si>
  <si>
    <t>Программа развития образования в Ельниковском муниципальном районе на 2016-2025 годы</t>
  </si>
  <si>
    <t xml:space="preserve">  -     </t>
  </si>
  <si>
    <t>2. Доля инвалидов, положительно оценивающих отношение населения к проблемам инвалидов, в общей численности опрошенных инвалидов в Ельниковском муниципальном районе Республики Мордовия</t>
  </si>
  <si>
    <t>3. Доля приоритетных объектов, доступных для инвалидов и других маломобильных групп населения в сфере культуры, в общем количестве приоритетных объектов в сфере культуры Ельниковского муниципального района Республики Мордовия</t>
  </si>
  <si>
    <t>4. Доля приоритетных объектов, доступных для инвалидов и других маломобильных групп населения в сфере физической культуры и спорта, в общем количестве приоритетных объектов в сфере физической культуры и спорта Ельниковского муниципального района Республики Мордовия</t>
  </si>
  <si>
    <t>5. Доля детей-инвалидов, которым созданы условия для получения качественного начального общего, основного общего, среднего общего образования, в общей численности детей-инвалидов школьного возраста в Ельниковском муниципальном районе Республики Мордовия</t>
  </si>
  <si>
    <t>6. Доля детей-инвалидов в возрасте от 5 до 18 лет, получающих дополнительное образование, в общей численности детей-инвалидов данного возраста в Ельниковском муниципальном районе Республики Мордовия</t>
  </si>
  <si>
    <t>7. Доля детей-инвалидов в возрасте от 1,5 до 7 лет, охваченных дошкольным образованием, в общей численности детей-инвалидов данного возраста в Ельниковском муниципальном районе Республики Мордовия</t>
  </si>
  <si>
    <t>1.Розничные продажи алкогольной продукции на душу населения (в литрах эталона)</t>
  </si>
  <si>
    <t>2.Смертность мужчин в возрасте 16-59 лет (на 100 тыс. населения)</t>
  </si>
  <si>
    <t>3.Смертность женщин в возрасте 16-54 лет (на 100 тыс. населения)</t>
  </si>
  <si>
    <t xml:space="preserve">В 2020 году   мероприятия по  Муниципальной программе   выполнены на 54,1 %. Невыполнение мероприятий программы связано с ограничениями по COVID -19. </t>
  </si>
  <si>
    <t>Муниципальная программа Ельниковского муниципального района "Укрепление общественного здоровья" на 2020-2024 годы</t>
  </si>
  <si>
    <t>Сводный годовой отчет об эффективности реализации  муниципальных программ  Ельниковского  муниципального района за 2020 год</t>
  </si>
  <si>
    <t>Число основных мероприятий, запланированных к реализации в 2020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</si>
  <si>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2020 г., тыс. рублей</t>
  </si>
  <si>
    <t>Фактически освоенный объем финансирования программы за 2020 г., тыс. рублей</t>
  </si>
  <si>
    <t>Целевое значение на 2020 г.</t>
  </si>
  <si>
    <t>Фактическое значение за 2020 г.</t>
  </si>
  <si>
    <t xml:space="preserve">В 2020 году из четырех мероприятий, выполнено одно.. Было запланировано в 2020 году приобрести:                      минеральных удобрений - 1500 т., приобретено - 764 тонн;   элитных семян - 60 тонн , приобретено - 25 тонн ;         техники - 1 единицы,      приобретены -  9 единицы: тракторов - 5 ед., зерноуорочных комбайнов -  2 ед.,кормоуборочныз комбайнов - 2 ед.               Грант "Агростартап" был предоставлен крестьянскому (фермерскому)хозяйству Мещеров Р.Ш.. Мероприятие поддержки и развития кадрового потенциала в АПК, стиимулирование и закрепление молодых специалистов в сельскохозяйственном производстве не выполнено, так как только один претендент изъявил желание  участвовать в программе. </t>
  </si>
  <si>
    <t>Из 41 мероприятий, запланированных на 2020 год, выполнено 29 мероприятий. В основном не выполнены мероприятия, требующие больших финансовых затрат. Это строительство и ремонт производственных объектов хозяйствующими субъектами района на сумму 11,8 млн. рублей.</t>
  </si>
  <si>
    <t>20. Поголовье коров в хозяйствах всех категорий, гол</t>
  </si>
  <si>
    <t xml:space="preserve">20.1. в том числе: в сельскохозяйственных организациях, крестьянских (фермерских) хозяйствах, включая индивидуальных предпринимателей, гол. </t>
  </si>
  <si>
    <t>20.2 из них: молочного направления, гол</t>
  </si>
  <si>
    <t xml:space="preserve"> 20.3   мясного направления, гол.</t>
  </si>
  <si>
    <t>20.4 хозяйствах населения, гол.</t>
  </si>
  <si>
    <t>21. Продуктивность коров в сельскохозяйственных организациях, крестьянских (фермерских) хозяйствах, включая индивидуальных предпринимателей, кг.</t>
  </si>
  <si>
    <t>22. Приплод телят, гол.</t>
  </si>
  <si>
    <t xml:space="preserve">22.1. Выход телят на 100 коров в сельскохозяйственных организациях, гол. </t>
  </si>
  <si>
    <t>23. Ввод нетелей на 100 коров в сельскохозяйственных организациях, %</t>
  </si>
  <si>
    <t>24. Поголовье крупного рогатого скота специализированных мясных пород и помесного скота, полученного от скрещивания со специализированными мясными породами, в сельскохозяйственных организациях, крестьянских (фермерских) хозяйствах, включая индивидуальных предпринимателей</t>
  </si>
  <si>
    <t>25. Поголовье крупного рогатого скота в хозяйствах всех категорий</t>
  </si>
  <si>
    <t>25.1. в том числе: в сельскохозяйственных организациях, крестьянских (фермерских) хозяйствах, включая индивидуальных предпринимателей</t>
  </si>
  <si>
    <t>25.2. . хозяйствах населения</t>
  </si>
  <si>
    <t>26. Поголовье свиней в хозяйствах всех категорий</t>
  </si>
  <si>
    <t>26.1.   хозяйствах населения</t>
  </si>
  <si>
    <t>27. Численность товарного поголовья коров специализированных мясных пород в сельскохозяйственных организациях, крестьянских (фермерских) хозяйствах, включая индивидуальных предпринимателей</t>
  </si>
  <si>
    <t>28. Доля площади, засеваемой элитными семенами, в общей площади посевов</t>
  </si>
  <si>
    <t>29. Доля застрахованной посевной (посадочной) площади в общей посевной (посадочной) площади</t>
  </si>
  <si>
    <t>30. Количество новых постоянных рабочих мест, созданных в крестьянских (фермерских) хозяйствах, осуществивших проекты создания и развития своих хозяйств с помощью государственной поддержки</t>
  </si>
  <si>
    <t>31. Прирост объема сельскохозяйственной продукции, произведенной крестьянскими (фермерскими) хозяйствами, получившими государственную поддержку (по отношению к предыдущему году),%</t>
  </si>
  <si>
    <t>32. Количество новых постоянных рабочих мест, созданных в сельскохозяйственных потребительских кооперативах, получивших государственную поддержку, ед.</t>
  </si>
  <si>
    <t>32.1.создание новых потребительских кооперативов, ед.</t>
  </si>
  <si>
    <t>33. Доля действующих сельскохозяйственных потребительских кооперативов из числа зарегестрированных на территории муниципального района,%</t>
  </si>
  <si>
    <t>34. Прирост объема сельскохозяйственной продукции, реализованной сельскохозяйственными потребительскими кооперативами, получивших государственную поддержккр (по отношению к предыдущему году),%</t>
  </si>
  <si>
    <t>35. Производство муки из зерновых культур, овощных и других растительных культур, смеси из них, тонн</t>
  </si>
  <si>
    <t>36. Производство масла сливочного, тонн</t>
  </si>
  <si>
    <t>37..Производство сыров и сырных продуктов,тонн</t>
  </si>
  <si>
    <t>38. Увеличение объемов производства мяса, субпродуктов, колбасных изделий, %</t>
  </si>
  <si>
    <t xml:space="preserve">Неэффективный уровень реализации программы  </t>
  </si>
  <si>
    <t>Все запланированные в данной программе мероприятия в течение года были исполнены, за исключением проведения праздника "Дня российского предпринимательства" в связи с ограничительными мероприятиями связанными с COVID-19.</t>
  </si>
  <si>
    <t>3.Доля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</t>
  </si>
  <si>
    <t>Повышение эффективности управления муниципальными финансами в Ельниковском муниципальном районе  РМ на период до 2025 года</t>
  </si>
  <si>
    <t>1. Удельный вес расходов бюджета Ельниковского муниципального района, формируемых в рамках муниципальных программ, в общем объеме расходов бюджета Ельниковского муниципального района</t>
  </si>
  <si>
    <t>2. Отклонение исполнения бюджета Ельниковского муниципального района по расходам к утвержденному уровню</t>
  </si>
  <si>
    <t>не более 6</t>
  </si>
  <si>
    <t>3. Отклонение исполнения бюджета Ельниковского муниципального района по доходам к утвержденному уровню</t>
  </si>
  <si>
    <t>4. Соблюдение порядка и сроков составления и утверждения проекта бюджета Ельниковского муниципального района</t>
  </si>
  <si>
    <t>да</t>
  </si>
  <si>
    <t>5.Соблюдение установленных бюджетным законодательством  требований о составе отчетности об исполнении бюджета Ельниковского муниципального района</t>
  </si>
  <si>
    <t>6. Объем просроченной кредиторской задолженности по выплате заработной платы и пособий по социальной помощи населению за счет средств бюджета Ельниковского муниципального района</t>
  </si>
  <si>
    <t>7. Уровень просроченной кредиторской задолженности бюджета Ельниковского муниципального района</t>
  </si>
  <si>
    <t>не более 0,5</t>
  </si>
  <si>
    <t>8. Использование муниципальными учреждениями Ельниковского муниципального района нормативно-подушевого финансирования услуг</t>
  </si>
  <si>
    <t>9. Уровень удовлетворенности населения качеством предоставления государственных и муниципальных услуг</t>
  </si>
  <si>
    <t>не менее 90,0</t>
  </si>
  <si>
    <t>10. Собираемость налогов и сборов (отношение суммы поступлений налогов и сборов за отчетный период к сумме начислений за отчетный период)</t>
  </si>
  <si>
    <t>не менее 95,0</t>
  </si>
  <si>
    <t>11. Темп роста налоговых и неналоговых доходов бюджета Ельниковского муниципального района (по отношению к предыдущему году) в сопоставимых условиях</t>
  </si>
  <si>
    <t xml:space="preserve">Эффективный  уровень реализации программы </t>
  </si>
  <si>
    <t>Муниципальная программа "Цифровая трансформация Ельниковского муниципального района Республики Мордовия на 2020-2024 годы"</t>
  </si>
  <si>
    <t>1. Доля расходов на цифровую трансформацию в бюджете, %</t>
  </si>
  <si>
    <t xml:space="preserve">2 Доля домохозяйств,имеющих широкополосный доступ к сети "Интернет", % </t>
  </si>
  <si>
    <t>3 Доля социально-значимых объектов, имеющих возможность подключения к широкополосному доступу к сети "Интернет", %</t>
  </si>
  <si>
    <t>&lt; 40</t>
  </si>
  <si>
    <t>4 Стоимостная доля закупаемого и (или) арендуемого органами местного самоуправления иностранного программного обеспечения, %</t>
  </si>
  <si>
    <t>Муниципальная программа Ельниковского муниципального района "Комплексное развитие сельских территорий"</t>
  </si>
  <si>
    <t>1. Ввод жилых помещений (жилых домов) для граждан, проживающих на сельских территориях</t>
  </si>
  <si>
    <t>1. В рамках реализации мероприятия «Улучшение жилищных условий граждан, проживающих на сельских территориях» получила субсидию для строительства жилья 1 семьи-участников программы; 2. В рамках реализации мероприятия «Благоустройство сельских территорий» начато строительство детской спортивно-игровой площадки в с. Ельники Ельниковского муниципального района Республики Мордовия.</t>
  </si>
  <si>
    <t>2. Ввод жилых помещений (жилых домов), предоставляемых на условиях найма гражданам, проживающим на сельских территориях</t>
  </si>
  <si>
    <t>3.Количество предоставленных жилищных (ипотечных) кредитов (займов) гражданам, для строительства (приобретения) жилых помещений (жилых домов) на сельских территориях</t>
  </si>
  <si>
    <t>4.Количество общественно-значимых проектов по благоустройству территорий</t>
  </si>
  <si>
    <t>5.Ввод в эксплуатацию автомобильных дорог общего пользования с твердым покрытием, ведущих от сети автомобильных дорог общего пользования к ближайшим общественно значимым объектам сельских населенных пунктов, а также к объектам производства и переработки</t>
  </si>
  <si>
    <t xml:space="preserve">Эффективный уровень реализации программы </t>
  </si>
  <si>
    <t>Муниципальная программа Ельниковского муниципального района республики Мордовия "Развитие автомобильных дорог на 2020-2025 годы"</t>
  </si>
  <si>
    <t xml:space="preserve">1. Капитальный ремонт автомобильной дороги  по ул. Комсомольская и участка автодороги по ул. Коммунистическая (от ул. Ленина до д. №15 по ул. Коммунистическая)
в с. Ельники Ельниковского муниципального района Республики Мордовия; 2. Ремонт участка автомобильной дороги по ул. Королева (район автостанции) в с. Ельники  Ельниковского муниципального района Республики Мордовия; 3.Изготовление ПСД по объекту: Капитальный ремонт автомобильной дороги по ул. И. Галянова, в с. Ельники Ельниковского муниципального района Республики Мордовия; 4.Изготовление ПСД по объекту:Ремонт участка автомобильной дороги по ул. Толстого (от пересечения с ул. Королева до пересечения с ул. Крупской) в с. Ельники Ельниковского муниципального района Республики Мордовия; 5.Содержание  автомобильных дорог общего пользования местного значения. </t>
  </si>
  <si>
    <r>
      <t xml:space="preserve">Прирост протяженности автомобильных дорог общего пользования местного значения, соответствующих нормативным требованиям к транспортно-эксплуатационным показателям, </t>
    </r>
    <r>
      <rPr>
        <u/>
        <sz val="12"/>
        <rFont val="Times New Roman"/>
        <family val="1"/>
        <charset val="204"/>
      </rPr>
      <t>в результате капитального ремонта и ремонта автомобильных дорог</t>
    </r>
  </si>
  <si>
    <t>Общая протяженность автомобильных дорог общего пользования местного значения, соответствующих нолрмативным требованиям к транспортно-эксплуатационным показателям на 31 декабря отчетного года.</t>
  </si>
  <si>
    <t>Доля протяженности автомобильных дорог общего пользования местного значения, соответствующих нормативным требованиям к транспортно-эксплуатационным показателям на 31 декабря отчетного года</t>
  </si>
  <si>
    <t xml:space="preserve">Высокоэффективный  уровень реализации программы </t>
  </si>
  <si>
    <t xml:space="preserve">Муниципальная программа "Жилище" Ельниковского муниципального района Республики Мордовия  </t>
  </si>
  <si>
    <t xml:space="preserve">1.  В рамках реализации подпрограммы «Обеспечение жильем молодых семей»  улучшили свои жилищные условия 2 семьи; 2) В рамках реализации мероприятия "Обеспечение жильем отдельных категорий граждан в соответствии с постановлением Правительства Республики Мордовия от 16 января 2008 г.  № 7" улучшили свои жилищные условия 1 человек  из категории граждан дети-сироты и дети, оставшиеся без попечения родителей; 3)В рамка реализации мероприятия "Строительство индивидуальных жилых домов гражданами" построено и введено в эксплуатацию 21 жилых дома.
«О предоставлении гражданам субсидий на строительство, 
реконструкцию, приобретение жилья, оказание содействия 
в индивидуальном жилищном строительстве 
в Республике Мордовия»
</t>
  </si>
  <si>
    <t>жилья экономического класса, в том числе:</t>
  </si>
  <si>
    <t>малоэтажного строительства, в том числе:</t>
  </si>
  <si>
    <t>Обеспеченность населения жильем, в том числе</t>
  </si>
  <si>
    <t>Доля ветхого и аврийного жилья в жилищном фонде</t>
  </si>
  <si>
    <t>Количество молодых семей, граждан, улучшивших жилищные условия ( в том числе с использованием кредитов и займов) при оказании поддержки за счет средств федерального бюджета, республиканского бюджета Республики Мордовия и местных бюджетов</t>
  </si>
  <si>
    <t>1. Доля доступных для инвалидов и других маломобильных групп населения приоритетных объектов социальной инфраструктуры, в общем количестве приоритетных объектов в Ельниковском муниципальном районе Республики Мордовия</t>
  </si>
  <si>
    <t>В 2020 году  выполнены следующие мероприятия по программе:   содержание МКУ "ЕДДС" Ельниковского муниципального района</t>
  </si>
  <si>
    <t>Муниципальная программа "Энергосбережение и повышение энергетической эффективности в Ельниковском муниципальном районе Республики Мордовия" на 2018-2025 годы</t>
  </si>
  <si>
    <t xml:space="preserve">В 2020 году мероприятия по программе - Установка модульной котельной в Акчеевской СОШ не проводились </t>
  </si>
  <si>
    <t>Невыполнение запланированных мероприятий связано с неблагоприятной эпидемиологической ситуацией в районе.  В связи с чем не обеспечена явка спорцменов на ряд соревнований республиканского уровня.</t>
  </si>
  <si>
    <t>1. Доля представленных (во всех формах) зрителю музейных предметов в общем количестве музейных предметов основного фонда,%</t>
  </si>
  <si>
    <t xml:space="preserve">Выполнение мероприятий обеспечит создание условий для сохранения историко-культурного наследия и устойчивого развития                                                    культурного потенциала населения Ельниковского муниципального района;                                      поддержка инновационных и творческих                                                    проектов в сфере культуры Ельниковского                                                     муниципального района;
 повышение качества услуг в сфере культуры,                                                    предоставляемыми муниципальными                                                    учреждениями культуры, образовательными                                                    учреждениями дополнительного образования                                                    детей Ельниковского муниципального района;
укрепление и модернизация материально-                                                   технической базы объектов культуры                                                    Ельниковского муниципального района
</t>
  </si>
  <si>
    <t>2. Доля объектов культурного наследия, находящихся в удовлетворительном состоянии, в общем количестве объектов культурного наследия федерального, регионального и местного (муниципального) значения, %</t>
  </si>
  <si>
    <t>3. Соотношение средней заработной платы работников учреждений культуры, повышение оплаты труда которых предусмотрено Указом Президента Российской Федерации от 7 мая 2012 г. № 597 «О мероприятиях по реализации государственной социальной политики», и средней заработной платы в Республике Мордовия, %</t>
  </si>
  <si>
    <t>4. Количество посещений организаций кульуры Ельниковского муниципального района, тыс.чел.</t>
  </si>
  <si>
    <t>5. Количество участников клубных формирований, тыс.чел.</t>
  </si>
  <si>
    <t>6. Количество посещений общедоступных (публичных) библиотек, тыс.чел.</t>
  </si>
  <si>
    <t>7. Количество посещений Ельниковского историко-краеведческого музея</t>
  </si>
  <si>
    <t>8. Количество посещений платных культурно-массовых мероприятий клубов и домов культуры, тыс.чел.</t>
  </si>
  <si>
    <t>9. Количество учащихся "Ельниковской ДМШ", тыс.чел.</t>
  </si>
  <si>
    <t>10. Количество зрителей на сеансах отечественных фильмов, тыс.чел.</t>
  </si>
  <si>
    <t>11. Охват населения услугами автоклуб, тыс.чел.</t>
  </si>
  <si>
    <t>12. Количество зарегистрированных на сайте "Доброволец России", чел.</t>
  </si>
  <si>
    <t>13. Повышение квалификации специалистов на базе Центров неприрывного образования и повышения квалификации творческих и управленческих кадров в сфере культуры, чел.</t>
  </si>
  <si>
    <t>Реализация пограммы неэффективная</t>
  </si>
  <si>
    <t xml:space="preserve">В 2020 году   мероприятия по  муниципальной программе   "Повышение безопасности дорожного движения в Ельниковском муниципальном районе на 2017-2020 гг." выполнены на 100% </t>
  </si>
  <si>
    <t>Муниципальная программа Ельниковского района "Охрана окружающей среды и повышение экологической безопасности"</t>
  </si>
  <si>
    <t>1. Количество  проводимых экологических мероприятий, направленных на повышение уровня экологической культуры, воспитание и просвещение населения республики, бережное отношение к природе родного края</t>
  </si>
  <si>
    <t>2. Количество обустроенных мест (площадок) накопления твердых коммунальных отходов в соответствии с нормативными требованиями от общего числа мест (площадок) накопления твердых коммунальных отходов</t>
  </si>
  <si>
    <t>Высокоэффективный уровень реализации программы</t>
  </si>
  <si>
    <t>Все четыре запланированные мероприятия выполнены. Мероприятия Программы представляют в совокупности комплекс взаимосвязанных мер, направленных на достижение целей Программы, а также на решение наиболее важных текущих и перспективных задач.
Одним из факторов, негативно влияющих на уровень распространения информационных технологий и развитие информационного общества в Ельниковском муниципальном районе является недостаточный объем денежных средств, ограничивающий расходы граждан и органов местного самоуправления, в сельской местности возраст граждан и организаций на потребление предметов и услуг, которые не относятся к продуктам первой необходимости. 
Проблемы, препятствующие повышению эффективности использования информационных технологий в целях повышения качества жизни граждан, обеспечения конкурентоспособности Ельниковского муниципального района, развития экономической, социально-политической, культурной и духовной сфер жизни общества, совершенствования системы принятия государственных управленческих решений носят комплексный межведомственный характер и не могут быть решены на уровне ОМСУ. Их устранение требует значительных ресурсов, скоординированного проведения организационных изменений и обеспечения согласованности действий на федеральном и региональном уровнях, а также на уровне местного самоуправления.</t>
  </si>
  <si>
    <t xml:space="preserve">В 2020 году   мероприятия по  муниципальной программе   Ельниковского района "Охрана окружающей среды и повышение экологической безопасности" выполнены на 77,8% </t>
  </si>
  <si>
    <t>3. Колисство обустроенных мест (площадок) накопления твердых коммунальных отходов в соответствии с норативными требованиями</t>
  </si>
  <si>
    <t>&lt; 50</t>
  </si>
  <si>
    <t>5. Доля муниципальных образовательных организаций, реализующих образовательные программы общего образования и/или среднегопрофессионального образования, подключенных к сети «Интернет», %</t>
  </si>
  <si>
    <t>6. Доля органов местного самоуправления, подключенных к сети «Интернет», %</t>
  </si>
  <si>
    <t>7. Доля информационных систем и ресурсов органов местного самоуправления Республики Мордовия, перенесенных в государственную единую облачную платформу, %</t>
  </si>
  <si>
    <r>
      <t xml:space="preserve">8. Доля взаимодействий граждан и коммерческих организаций с </t>
    </r>
    <r>
      <rPr>
        <sz val="11"/>
        <color rgb="FF000000"/>
        <rFont val="Times New Roman"/>
        <family val="1"/>
        <charset val="204"/>
      </rPr>
      <t>органами местного самоуправления и бюджетными учреждениями, осуществляемых в цифровом виде, %</t>
    </r>
  </si>
  <si>
    <t>9. Уровень удовлетворенности граждан качеством предоставления муниципальных услуг, %</t>
  </si>
  <si>
    <r>
      <t xml:space="preserve">10. Доля внутриведомственного и межведомственного юридически значимого </t>
    </r>
    <r>
      <rPr>
        <sz val="11"/>
        <color rgb="FF000000"/>
        <rFont val="Times New Roman"/>
        <family val="1"/>
        <charset val="204"/>
      </rPr>
      <t>электронного документооборота муниципальных органов и муниципальных учреждений с долей государственного участия более 50 %, с применением электронной подписи, %</t>
    </r>
  </si>
  <si>
    <t>11. Доля органов местного самоуправления, оснащённых типовым автоматизированным рабочим местом, %</t>
  </si>
  <si>
    <t>12. Количество муниципальных услуг (электронных сервисов), оказываемых с использованием приложений РСО ЕСЭК, нарастающим итогом, ед.</t>
  </si>
  <si>
    <t>13. Количество сотрудников органов местного самоуправления, прошедших переобучение по компетенциям цифровой экономики в рамках дополнительного образования, чел в год3</t>
  </si>
  <si>
    <t>14. Доля населения, обладающего ключевыми компетенциями цифровой экономики, %</t>
  </si>
  <si>
    <t>15. Доля органов местного самоуправления, в штате которых имеются специалисты по защите информации, имеющие соответствующую квалификацию, %</t>
  </si>
  <si>
    <t>16. Количество специалистов по технической защите информации органов местного самоуправления, прошедших повышение квалификации, чел.</t>
  </si>
  <si>
    <t>17. Доля, органов местного самоуправления и муниципальных организаций в которых внедрены нормативно- правовые документы, регламентирующие порядок создания  и функционирования системы информационной безопасности, %</t>
  </si>
  <si>
    <t>Эффективнорсть реализации программы - высокоэффективная</t>
  </si>
  <si>
    <t>8. Удовлетворенность населения качеством дошкольного, общего, дополнительного, начального и среднего образования</t>
  </si>
  <si>
    <t>12.Соблюдение предельного уровня дефицита бюджета Ельниковского муниципального района определяемого в соответствии с законодательством Р.Ф</t>
  </si>
  <si>
    <t>13 Просроченная задолженность по муниципальным долговым обязательствам Ельниковского района</t>
  </si>
  <si>
    <t>14 Соответствие показателя Доля расходов на обслуживание муниципального долга Ельниковского муниципального района в общем обьеме расходов бюджета Ельниковского муниципального района требованиям бюджетного кодекса Российской Федерации</t>
  </si>
  <si>
    <t xml:space="preserve">удовлетворительный уровень реализация программы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</si>
</sst>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  <numFmt numFmtId="169" formatCode="_-* #,##0.00_р_._-;\-* #,##0.00_р_._-;_-* &quot;-&quot;?_р_._-;_-@_-"/>
    <numFmt numFmtId="170" formatCode="_-* #,##0.0\ _₽_-;\-* #,##0.0\ _₽_-;_-* &quot;-&quot;?\ _₽_-;_-@_-"/>
    <numFmt numFmtId="171" formatCode="#,##0.0_ ;[Red]\-#,##0.0\ "/>
    <numFmt numFmtId="172" formatCode="_-* #,##0.0_р_._-;\-* #,##0.0_р_._-;_-* \-?_р_._-;_-@_-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6"/>
      <name val="Times New Roman"/>
      <family val="1"/>
      <charset val="204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0"/>
      <color rgb="FF000000"/>
      <name val="Arial"/>
    </font>
    <font>
      <u/>
      <sz val="12"/>
      <name val="Times New Roman"/>
      <family val="1"/>
      <charset val="204"/>
    </font>
    <font>
      <sz val="11"/>
      <name val="Calibri"/>
      <family val="2"/>
      <scheme val="minor"/>
    </font>
    <font>
      <b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600">
    <xf numFmtId="0" fontId="0" fillId="0" borderId="0"/>
    <xf numFmtId="0" fontId="1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0" fillId="0" borderId="0"/>
    <xf numFmtId="0" fontId="1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7" fontId="14" fillId="0" borderId="0" applyFont="0" applyFill="0" applyBorder="0" applyAlignment="0" applyProtection="0"/>
    <xf numFmtId="164" fontId="10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7" fillId="0" borderId="47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61">
    <xf numFmtId="0" fontId="0" fillId="0" borderId="0" xfId="0"/>
    <xf numFmtId="0" fontId="26" fillId="0" borderId="0" xfId="2"/>
    <xf numFmtId="0" fontId="7" fillId="2" borderId="1" xfId="2" applyFont="1" applyFill="1" applyBorder="1" applyAlignment="1">
      <alignment horizontal="center" vertical="center" wrapText="1"/>
    </xf>
    <xf numFmtId="0" fontId="9" fillId="3" borderId="2" xfId="2" applyFont="1" applyFill="1" applyBorder="1" applyAlignment="1">
      <alignment horizontal="center" vertical="center" textRotation="90" wrapText="1"/>
    </xf>
    <xf numFmtId="165" fontId="9" fillId="4" borderId="2" xfId="106" applyNumberFormat="1" applyFont="1" applyFill="1" applyBorder="1" applyAlignment="1">
      <alignment horizontal="center" vertical="center"/>
    </xf>
    <xf numFmtId="166" fontId="9" fillId="4" borderId="2" xfId="106" applyNumberFormat="1" applyFont="1" applyFill="1" applyBorder="1" applyAlignment="1">
      <alignment horizontal="center" vertical="center" wrapText="1"/>
    </xf>
    <xf numFmtId="2" fontId="9" fillId="4" borderId="2" xfId="106" applyNumberFormat="1" applyFont="1" applyFill="1" applyBorder="1" applyAlignment="1">
      <alignment horizontal="center" vertical="center"/>
    </xf>
    <xf numFmtId="16" fontId="8" fillId="3" borderId="2" xfId="2" applyNumberFormat="1" applyFont="1" applyFill="1" applyBorder="1" applyAlignment="1">
      <alignment horizontal="center" vertical="center" textRotation="90" wrapText="1"/>
    </xf>
    <xf numFmtId="165" fontId="8" fillId="3" borderId="2" xfId="106" applyNumberFormat="1" applyFont="1" applyFill="1" applyBorder="1" applyAlignment="1">
      <alignment horizontal="center" vertical="center" wrapText="1"/>
    </xf>
    <xf numFmtId="165" fontId="8" fillId="0" borderId="2" xfId="106" applyNumberFormat="1" applyFont="1" applyBorder="1" applyAlignment="1">
      <alignment horizontal="center" vertical="center" wrapText="1"/>
    </xf>
    <xf numFmtId="166" fontId="9" fillId="3" borderId="2" xfId="106" applyNumberFormat="1" applyFont="1" applyFill="1" applyBorder="1" applyAlignment="1">
      <alignment horizontal="center" vertical="center" wrapText="1"/>
    </xf>
    <xf numFmtId="2" fontId="9" fillId="3" borderId="2" xfId="106" applyNumberFormat="1" applyFont="1" applyFill="1" applyBorder="1" applyAlignment="1">
      <alignment horizontal="center" vertical="center"/>
    </xf>
    <xf numFmtId="165" fontId="8" fillId="0" borderId="2" xfId="106" applyNumberFormat="1" applyFont="1" applyBorder="1" applyAlignment="1">
      <alignment horizontal="center" vertical="center"/>
    </xf>
    <xf numFmtId="2" fontId="8" fillId="3" borderId="2" xfId="106" applyNumberFormat="1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 textRotation="90" wrapText="1"/>
    </xf>
    <xf numFmtId="0" fontId="7" fillId="0" borderId="3" xfId="2" applyFont="1" applyBorder="1" applyAlignment="1">
      <alignment horizontal="center" vertical="center" wrapText="1"/>
    </xf>
    <xf numFmtId="2" fontId="9" fillId="3" borderId="3" xfId="106" applyNumberFormat="1" applyFont="1" applyFill="1" applyBorder="1" applyAlignment="1">
      <alignment horizontal="center" vertical="center"/>
    </xf>
    <xf numFmtId="2" fontId="9" fillId="3" borderId="4" xfId="106" applyNumberFormat="1" applyFont="1" applyFill="1" applyBorder="1" applyAlignment="1">
      <alignment horizontal="center" vertical="center"/>
    </xf>
    <xf numFmtId="49" fontId="7" fillId="2" borderId="1" xfId="2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vertical="top"/>
    </xf>
    <xf numFmtId="0" fontId="16" fillId="0" borderId="0" xfId="0" applyFont="1" applyAlignment="1">
      <alignment vertical="center"/>
    </xf>
    <xf numFmtId="2" fontId="9" fillId="3" borderId="1" xfId="106" applyNumberFormat="1" applyFont="1" applyFill="1" applyBorder="1" applyAlignment="1">
      <alignment horizontal="center" vertical="center"/>
    </xf>
    <xf numFmtId="0" fontId="8" fillId="3" borderId="3" xfId="2" applyFont="1" applyFill="1" applyBorder="1" applyAlignment="1">
      <alignment horizontal="center" vertical="center"/>
    </xf>
    <xf numFmtId="0" fontId="17" fillId="0" borderId="0" xfId="0" applyFont="1"/>
    <xf numFmtId="0" fontId="7" fillId="0" borderId="1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7" fillId="2" borderId="2" xfId="57" applyFont="1" applyFill="1" applyBorder="1" applyAlignment="1">
      <alignment horizontal="center" vertical="center" wrapText="1"/>
    </xf>
    <xf numFmtId="0" fontId="19" fillId="0" borderId="0" xfId="0" applyFont="1"/>
    <xf numFmtId="168" fontId="20" fillId="0" borderId="0" xfId="0" applyNumberFormat="1" applyFont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3" fillId="0" borderId="0" xfId="2" applyFont="1"/>
    <xf numFmtId="0" fontId="22" fillId="0" borderId="0" xfId="2" applyFont="1"/>
    <xf numFmtId="168" fontId="22" fillId="0" borderId="0" xfId="2" applyNumberFormat="1" applyFont="1"/>
    <xf numFmtId="0" fontId="7" fillId="2" borderId="5" xfId="57" applyFont="1" applyFill="1" applyBorder="1" applyAlignment="1">
      <alignment horizontal="center" vertical="center" wrapText="1"/>
    </xf>
    <xf numFmtId="0" fontId="7" fillId="2" borderId="0" xfId="57" applyFont="1" applyFill="1" applyBorder="1" applyAlignment="1">
      <alignment horizontal="center" vertical="center" wrapText="1"/>
    </xf>
    <xf numFmtId="0" fontId="22" fillId="0" borderId="0" xfId="2" applyFont="1" applyBorder="1"/>
    <xf numFmtId="0" fontId="23" fillId="0" borderId="0" xfId="2" applyFont="1" applyBorder="1"/>
    <xf numFmtId="0" fontId="7" fillId="0" borderId="0" xfId="57" applyFont="1" applyFill="1" applyBorder="1" applyAlignment="1">
      <alignment horizontal="center" vertical="center" wrapText="1"/>
    </xf>
    <xf numFmtId="0" fontId="7" fillId="0" borderId="2" xfId="57" applyFont="1" applyFill="1" applyBorder="1" applyAlignment="1">
      <alignment horizontal="center" vertical="center" wrapText="1"/>
    </xf>
    <xf numFmtId="0" fontId="8" fillId="0" borderId="2" xfId="57" applyFont="1" applyFill="1" applyBorder="1" applyAlignment="1">
      <alignment horizontal="center" vertical="center" wrapText="1"/>
    </xf>
    <xf numFmtId="0" fontId="16" fillId="0" borderId="2" xfId="57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7" fillId="0" borderId="1" xfId="57" applyFont="1" applyFill="1" applyBorder="1" applyAlignment="1">
      <alignment horizontal="center" vertical="center" wrapText="1"/>
    </xf>
    <xf numFmtId="0" fontId="27" fillId="5" borderId="2" xfId="0" applyFont="1" applyFill="1" applyBorder="1" applyAlignment="1">
      <alignment vertical="center" wrapText="1"/>
    </xf>
    <xf numFmtId="0" fontId="7" fillId="0" borderId="17" xfId="57" applyFont="1" applyFill="1" applyBorder="1" applyAlignment="1">
      <alignment horizontal="center" vertical="center" wrapText="1"/>
    </xf>
    <xf numFmtId="0" fontId="7" fillId="0" borderId="10" xfId="57" applyFont="1" applyFill="1" applyBorder="1" applyAlignment="1">
      <alignment horizontal="center" vertical="center" wrapText="1"/>
    </xf>
    <xf numFmtId="0" fontId="7" fillId="0" borderId="21" xfId="57" applyFont="1" applyFill="1" applyBorder="1" applyAlignment="1">
      <alignment horizontal="center" vertical="center" wrapText="1"/>
    </xf>
    <xf numFmtId="0" fontId="16" fillId="5" borderId="27" xfId="2" applyFont="1" applyFill="1" applyBorder="1" applyAlignment="1">
      <alignment vertical="center" wrapText="1"/>
    </xf>
    <xf numFmtId="168" fontId="7" fillId="5" borderId="2" xfId="2" applyNumberFormat="1" applyFont="1" applyFill="1" applyBorder="1" applyAlignment="1">
      <alignment horizontal="center" vertical="center" wrapText="1"/>
    </xf>
    <xf numFmtId="0" fontId="0" fillId="5" borderId="2" xfId="0" applyFill="1" applyBorder="1" applyAlignment="1">
      <alignment vertical="center"/>
    </xf>
    <xf numFmtId="0" fontId="8" fillId="5" borderId="2" xfId="2" applyFont="1" applyFill="1" applyBorder="1" applyAlignment="1">
      <alignment horizontal="center" vertical="center" wrapText="1"/>
    </xf>
    <xf numFmtId="0" fontId="9" fillId="5" borderId="27" xfId="106" applyNumberFormat="1" applyFont="1" applyFill="1" applyBorder="1" applyAlignment="1">
      <alignment vertical="top" wrapText="1"/>
    </xf>
    <xf numFmtId="0" fontId="8" fillId="5" borderId="27" xfId="2" applyFont="1" applyFill="1" applyBorder="1" applyAlignment="1">
      <alignment horizontal="center" vertical="center" wrapText="1"/>
    </xf>
    <xf numFmtId="166" fontId="8" fillId="5" borderId="25" xfId="2" applyNumberFormat="1" applyFont="1" applyFill="1" applyBorder="1" applyAlignment="1">
      <alignment horizontal="center" vertical="center" wrapText="1"/>
    </xf>
    <xf numFmtId="168" fontId="9" fillId="5" borderId="2" xfId="106" applyNumberFormat="1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vertical="center" wrapText="1"/>
    </xf>
    <xf numFmtId="0" fontId="28" fillId="5" borderId="2" xfId="0" applyFont="1" applyFill="1" applyBorder="1" applyAlignment="1">
      <alignment vertical="center" wrapText="1"/>
    </xf>
    <xf numFmtId="0" fontId="16" fillId="5" borderId="2" xfId="2" applyFont="1" applyFill="1" applyBorder="1" applyAlignment="1">
      <alignment vertical="center" wrapText="1"/>
    </xf>
    <xf numFmtId="3" fontId="27" fillId="5" borderId="2" xfId="0" applyNumberFormat="1" applyFont="1" applyFill="1" applyBorder="1" applyAlignment="1">
      <alignment vertical="center" wrapText="1"/>
    </xf>
    <xf numFmtId="166" fontId="9" fillId="5" borderId="27" xfId="106" applyNumberFormat="1" applyFont="1" applyFill="1" applyBorder="1" applyAlignment="1">
      <alignment vertical="top" wrapText="1"/>
    </xf>
    <xf numFmtId="0" fontId="9" fillId="5" borderId="30" xfId="2" applyFont="1" applyFill="1" applyBorder="1" applyAlignment="1">
      <alignment horizontal="center" vertical="center" textRotation="90" wrapText="1"/>
    </xf>
    <xf numFmtId="169" fontId="9" fillId="5" borderId="27" xfId="106" applyNumberFormat="1" applyFont="1" applyFill="1" applyBorder="1" applyAlignment="1">
      <alignment horizontal="center" vertical="center" wrapText="1"/>
    </xf>
    <xf numFmtId="168" fontId="9" fillId="5" borderId="27" xfId="106" applyNumberFormat="1" applyFont="1" applyFill="1" applyBorder="1" applyAlignment="1">
      <alignment horizontal="center" vertical="center" wrapText="1"/>
    </xf>
    <xf numFmtId="166" fontId="9" fillId="5" borderId="28" xfId="106" applyNumberFormat="1" applyFont="1" applyFill="1" applyBorder="1" applyAlignment="1">
      <alignment horizontal="center" vertical="center" wrapText="1"/>
    </xf>
    <xf numFmtId="166" fontId="23" fillId="5" borderId="27" xfId="2" applyNumberFormat="1" applyFont="1" applyFill="1" applyBorder="1" applyAlignment="1">
      <alignment vertical="center"/>
    </xf>
    <xf numFmtId="16" fontId="8" fillId="5" borderId="5" xfId="2" applyNumberFormat="1" applyFont="1" applyFill="1" applyBorder="1" applyAlignment="1">
      <alignment horizontal="center" vertical="center" textRotation="90" wrapText="1"/>
    </xf>
    <xf numFmtId="169" fontId="7" fillId="5" borderId="2" xfId="2" applyNumberFormat="1" applyFont="1" applyFill="1" applyBorder="1" applyAlignment="1">
      <alignment horizontal="center" vertical="center" wrapText="1"/>
    </xf>
    <xf numFmtId="0" fontId="9" fillId="5" borderId="32" xfId="106" applyNumberFormat="1" applyFont="1" applyFill="1" applyBorder="1" applyAlignment="1">
      <alignment horizontal="center" vertical="center" wrapText="1"/>
    </xf>
    <xf numFmtId="166" fontId="23" fillId="5" borderId="2" xfId="2" applyNumberFormat="1" applyFont="1" applyFill="1" applyBorder="1" applyAlignment="1">
      <alignment vertical="center"/>
    </xf>
    <xf numFmtId="169" fontId="16" fillId="5" borderId="2" xfId="2" applyNumberFormat="1" applyFont="1" applyFill="1" applyBorder="1" applyAlignment="1">
      <alignment horizontal="center" vertical="center" wrapText="1"/>
    </xf>
    <xf numFmtId="168" fontId="16" fillId="5" borderId="2" xfId="2" applyNumberFormat="1" applyFont="1" applyFill="1" applyBorder="1" applyAlignment="1">
      <alignment horizontal="center" vertical="center" wrapText="1"/>
    </xf>
    <xf numFmtId="0" fontId="8" fillId="5" borderId="5" xfId="2" applyFont="1" applyFill="1" applyBorder="1" applyAlignment="1">
      <alignment horizontal="center" vertical="center" textRotation="90" wrapText="1"/>
    </xf>
    <xf numFmtId="0" fontId="0" fillId="5" borderId="8" xfId="0" applyFill="1" applyBorder="1"/>
    <xf numFmtId="0" fontId="0" fillId="5" borderId="9" xfId="0" applyFill="1" applyBorder="1"/>
    <xf numFmtId="0" fontId="0" fillId="5" borderId="11" xfId="0" applyFill="1" applyBorder="1"/>
    <xf numFmtId="0" fontId="0" fillId="5" borderId="0" xfId="0" applyFill="1" applyBorder="1"/>
    <xf numFmtId="0" fontId="23" fillId="5" borderId="2" xfId="2" applyFont="1" applyFill="1" applyBorder="1" applyAlignment="1">
      <alignment vertical="center"/>
    </xf>
    <xf numFmtId="0" fontId="28" fillId="5" borderId="8" xfId="0" applyFont="1" applyFill="1" applyBorder="1" applyAlignment="1">
      <alignment vertical="center" wrapText="1"/>
    </xf>
    <xf numFmtId="0" fontId="27" fillId="5" borderId="9" xfId="0" applyFont="1" applyFill="1" applyBorder="1" applyAlignment="1">
      <alignment vertical="center" wrapText="1"/>
    </xf>
    <xf numFmtId="0" fontId="0" fillId="5" borderId="10" xfId="0" applyFill="1" applyBorder="1" applyAlignment="1">
      <alignment vertical="center"/>
    </xf>
    <xf numFmtId="166" fontId="23" fillId="5" borderId="10" xfId="2" applyNumberFormat="1" applyFont="1" applyFill="1" applyBorder="1" applyAlignment="1">
      <alignment vertical="center"/>
    </xf>
    <xf numFmtId="0" fontId="0" fillId="5" borderId="13" xfId="0" applyFill="1" applyBorder="1"/>
    <xf numFmtId="0" fontId="0" fillId="5" borderId="14" xfId="0" applyFill="1" applyBorder="1"/>
    <xf numFmtId="0" fontId="0" fillId="5" borderId="15" xfId="0" applyFill="1" applyBorder="1"/>
    <xf numFmtId="166" fontId="23" fillId="5" borderId="37" xfId="2" applyNumberFormat="1" applyFont="1" applyFill="1" applyBorder="1" applyAlignment="1">
      <alignment horizontal="center" vertical="top"/>
    </xf>
    <xf numFmtId="0" fontId="7" fillId="5" borderId="2" xfId="2" applyNumberFormat="1" applyFont="1" applyFill="1" applyBorder="1" applyAlignment="1">
      <alignment horizontal="left" vertical="top" wrapText="1"/>
    </xf>
    <xf numFmtId="0" fontId="7" fillId="5" borderId="2" xfId="2" applyFont="1" applyFill="1" applyBorder="1" applyAlignment="1">
      <alignment horizontal="center" vertical="center" wrapText="1"/>
    </xf>
    <xf numFmtId="166" fontId="23" fillId="5" borderId="2" xfId="2" applyNumberFormat="1" applyFont="1" applyFill="1" applyBorder="1" applyAlignment="1">
      <alignment horizontal="center" vertical="center"/>
    </xf>
    <xf numFmtId="0" fontId="23" fillId="5" borderId="3" xfId="2" applyFont="1" applyFill="1" applyBorder="1" applyAlignment="1">
      <alignment horizontal="center" vertical="top"/>
    </xf>
    <xf numFmtId="0" fontId="8" fillId="5" borderId="10" xfId="2" applyFont="1" applyFill="1" applyBorder="1" applyAlignment="1">
      <alignment horizontal="center" vertical="center" textRotation="90" wrapText="1"/>
    </xf>
    <xf numFmtId="0" fontId="9" fillId="5" borderId="8" xfId="106" applyNumberFormat="1" applyFont="1" applyFill="1" applyBorder="1" applyAlignment="1">
      <alignment horizontal="center" vertical="center" wrapText="1"/>
    </xf>
    <xf numFmtId="0" fontId="8" fillId="5" borderId="8" xfId="2" applyFont="1" applyFill="1" applyBorder="1" applyAlignment="1">
      <alignment horizontal="center" vertical="center" textRotation="90" wrapText="1"/>
    </xf>
    <xf numFmtId="168" fontId="16" fillId="5" borderId="9" xfId="2" applyNumberFormat="1" applyFont="1" applyFill="1" applyBorder="1" applyAlignment="1">
      <alignment horizontal="center" vertical="center" wrapText="1"/>
    </xf>
    <xf numFmtId="168" fontId="9" fillId="5" borderId="9" xfId="106" applyNumberFormat="1" applyFont="1" applyFill="1" applyBorder="1" applyAlignment="1">
      <alignment horizontal="center" vertical="center" wrapText="1"/>
    </xf>
    <xf numFmtId="0" fontId="9" fillId="5" borderId="10" xfId="106" applyNumberFormat="1" applyFont="1" applyFill="1" applyBorder="1" applyAlignment="1">
      <alignment horizontal="center" vertical="center" wrapText="1"/>
    </xf>
    <xf numFmtId="0" fontId="8" fillId="5" borderId="11" xfId="2" applyFont="1" applyFill="1" applyBorder="1" applyAlignment="1">
      <alignment horizontal="center" vertical="center" textRotation="90" wrapText="1"/>
    </xf>
    <xf numFmtId="168" fontId="16" fillId="5" borderId="0" xfId="2" applyNumberFormat="1" applyFont="1" applyFill="1" applyBorder="1" applyAlignment="1">
      <alignment horizontal="center" vertical="center" wrapText="1"/>
    </xf>
    <xf numFmtId="168" fontId="9" fillId="5" borderId="0" xfId="106" applyNumberFormat="1" applyFont="1" applyFill="1" applyBorder="1" applyAlignment="1">
      <alignment horizontal="center" vertical="center" wrapText="1"/>
    </xf>
    <xf numFmtId="0" fontId="9" fillId="5" borderId="12" xfId="106" applyNumberFormat="1" applyFont="1" applyFill="1" applyBorder="1" applyAlignment="1">
      <alignment horizontal="center" vertical="center" wrapText="1"/>
    </xf>
    <xf numFmtId="0" fontId="27" fillId="5" borderId="2" xfId="0" applyFont="1" applyFill="1" applyBorder="1" applyAlignment="1">
      <alignment wrapText="1"/>
    </xf>
    <xf numFmtId="0" fontId="23" fillId="5" borderId="11" xfId="2" applyFont="1" applyFill="1" applyBorder="1" applyAlignment="1">
      <alignment horizontal="center" vertical="top"/>
    </xf>
    <xf numFmtId="0" fontId="7" fillId="5" borderId="16" xfId="2" applyFont="1" applyFill="1" applyBorder="1" applyAlignment="1">
      <alignment horizontal="left" vertical="top" wrapText="1"/>
    </xf>
    <xf numFmtId="0" fontId="23" fillId="5" borderId="20" xfId="2" applyFont="1" applyFill="1" applyBorder="1" applyAlignment="1">
      <alignment horizontal="center" vertical="top"/>
    </xf>
    <xf numFmtId="0" fontId="7" fillId="5" borderId="22" xfId="2" applyFont="1" applyFill="1" applyBorder="1" applyAlignment="1">
      <alignment horizontal="left" vertical="top" wrapText="1"/>
    </xf>
    <xf numFmtId="0" fontId="34" fillId="5" borderId="27" xfId="106" applyNumberFormat="1" applyFont="1" applyFill="1" applyBorder="1" applyAlignment="1">
      <alignment horizontal="left" vertical="top" wrapText="1"/>
    </xf>
    <xf numFmtId="0" fontId="9" fillId="5" borderId="28" xfId="106" applyNumberFormat="1" applyFont="1" applyFill="1" applyBorder="1" applyAlignment="1">
      <alignment horizontal="center" vertical="center" wrapText="1"/>
    </xf>
    <xf numFmtId="0" fontId="8" fillId="5" borderId="27" xfId="106" applyNumberFormat="1" applyFont="1" applyFill="1" applyBorder="1" applyAlignment="1">
      <alignment horizontal="left" vertical="top" wrapText="1"/>
    </xf>
    <xf numFmtId="0" fontId="7" fillId="5" borderId="2" xfId="2" applyFont="1" applyFill="1" applyBorder="1" applyAlignment="1">
      <alignment vertical="center" wrapText="1"/>
    </xf>
    <xf numFmtId="0" fontId="8" fillId="5" borderId="2" xfId="2" applyFont="1" applyFill="1" applyBorder="1" applyAlignment="1">
      <alignment vertical="center" wrapText="1"/>
    </xf>
    <xf numFmtId="0" fontId="9" fillId="5" borderId="2" xfId="106" applyNumberFormat="1" applyFont="1" applyFill="1" applyBorder="1" applyAlignment="1">
      <alignment horizontal="center" vertical="center" wrapText="1"/>
    </xf>
    <xf numFmtId="0" fontId="7" fillId="5" borderId="9" xfId="2" applyNumberFormat="1" applyFont="1" applyFill="1" applyBorder="1" applyAlignment="1">
      <alignment horizontal="left" vertical="top" wrapText="1"/>
    </xf>
    <xf numFmtId="0" fontId="0" fillId="5" borderId="10" xfId="0" applyFill="1" applyBorder="1"/>
    <xf numFmtId="0" fontId="0" fillId="5" borderId="2" xfId="0" applyFill="1" applyBorder="1"/>
    <xf numFmtId="0" fontId="8" fillId="5" borderId="37" xfId="106" applyNumberFormat="1" applyFont="1" applyFill="1" applyBorder="1" applyAlignment="1">
      <alignment horizontal="left" vertical="top" wrapText="1"/>
    </xf>
    <xf numFmtId="168" fontId="9" fillId="5" borderId="4" xfId="106" applyNumberFormat="1" applyFont="1" applyFill="1" applyBorder="1" applyAlignment="1">
      <alignment horizontal="center" vertical="center" wrapText="1"/>
    </xf>
    <xf numFmtId="166" fontId="9" fillId="5" borderId="45" xfId="106" applyNumberFormat="1" applyFont="1" applyFill="1" applyBorder="1" applyAlignment="1">
      <alignment horizontal="center" vertical="center" wrapText="1"/>
    </xf>
    <xf numFmtId="166" fontId="23" fillId="5" borderId="27" xfId="2" applyNumberFormat="1" applyFont="1" applyFill="1" applyBorder="1" applyAlignment="1">
      <alignment horizontal="center" vertical="center"/>
    </xf>
    <xf numFmtId="0" fontId="7" fillId="5" borderId="34" xfId="2" applyFont="1" applyFill="1" applyBorder="1" applyAlignment="1">
      <alignment horizontal="left" vertical="top" wrapText="1"/>
    </xf>
    <xf numFmtId="0" fontId="23" fillId="5" borderId="2" xfId="2" applyFont="1" applyFill="1" applyBorder="1" applyAlignment="1">
      <alignment horizontal="center" vertical="center"/>
    </xf>
    <xf numFmtId="0" fontId="27" fillId="5" borderId="2" xfId="0" applyFont="1" applyFill="1" applyBorder="1"/>
    <xf numFmtId="166" fontId="23" fillId="5" borderId="2" xfId="2" applyNumberFormat="1" applyFont="1" applyFill="1" applyBorder="1"/>
    <xf numFmtId="0" fontId="0" fillId="5" borderId="12" xfId="0" applyFill="1" applyBorder="1"/>
    <xf numFmtId="0" fontId="7" fillId="5" borderId="27" xfId="2" applyFont="1" applyFill="1" applyBorder="1" applyAlignment="1">
      <alignment horizontal="center" vertical="center" wrapText="1"/>
    </xf>
    <xf numFmtId="1" fontId="9" fillId="5" borderId="32" xfId="106" applyNumberFormat="1" applyFont="1" applyFill="1" applyBorder="1" applyAlignment="1">
      <alignment horizontal="center" vertical="center" wrapText="1"/>
    </xf>
    <xf numFmtId="166" fontId="9" fillId="5" borderId="32" xfId="106" applyNumberFormat="1" applyFont="1" applyFill="1" applyBorder="1" applyAlignment="1">
      <alignment horizontal="center" vertical="center" wrapText="1"/>
    </xf>
    <xf numFmtId="0" fontId="7" fillId="5" borderId="5" xfId="2" applyNumberFormat="1" applyFont="1" applyFill="1" applyBorder="1" applyAlignment="1">
      <alignment horizontal="left" vertical="top" wrapText="1"/>
    </xf>
    <xf numFmtId="0" fontId="0" fillId="5" borderId="2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166" fontId="23" fillId="5" borderId="10" xfId="2" applyNumberFormat="1" applyFont="1" applyFill="1" applyBorder="1" applyAlignment="1">
      <alignment horizontal="center" vertical="center"/>
    </xf>
    <xf numFmtId="0" fontId="8" fillId="5" borderId="27" xfId="106" applyNumberFormat="1" applyFont="1" applyFill="1" applyBorder="1" applyAlignment="1">
      <alignment horizontal="center" vertical="top" wrapText="1"/>
    </xf>
    <xf numFmtId="0" fontId="8" fillId="5" borderId="27" xfId="2" applyFont="1" applyFill="1" applyBorder="1" applyAlignment="1">
      <alignment horizontal="center" vertical="center" textRotation="90" wrapText="1"/>
    </xf>
    <xf numFmtId="168" fontId="16" fillId="5" borderId="27" xfId="2" applyNumberFormat="1" applyFont="1" applyFill="1" applyBorder="1" applyAlignment="1">
      <alignment horizontal="center" vertical="center" wrapText="1"/>
    </xf>
    <xf numFmtId="171" fontId="9" fillId="5" borderId="27" xfId="106" applyNumberFormat="1" applyFont="1" applyFill="1" applyBorder="1" applyAlignment="1">
      <alignment horizontal="center" vertical="center" wrapText="1"/>
    </xf>
    <xf numFmtId="0" fontId="7" fillId="5" borderId="27" xfId="2" applyNumberFormat="1" applyFont="1" applyFill="1" applyBorder="1" applyAlignment="1">
      <alignment horizontal="left" vertical="top" wrapText="1"/>
    </xf>
    <xf numFmtId="0" fontId="8" fillId="5" borderId="30" xfId="2" applyFont="1" applyFill="1" applyBorder="1" applyAlignment="1">
      <alignment vertical="center" wrapText="1"/>
    </xf>
    <xf numFmtId="0" fontId="23" fillId="5" borderId="27" xfId="2" applyFont="1" applyFill="1" applyBorder="1"/>
    <xf numFmtId="0" fontId="8" fillId="5" borderId="2" xfId="2" applyFont="1" applyFill="1" applyBorder="1" applyAlignment="1">
      <alignment horizontal="center" vertical="center" textRotation="90" wrapText="1"/>
    </xf>
    <xf numFmtId="0" fontId="16" fillId="5" borderId="4" xfId="2" applyNumberFormat="1" applyFont="1" applyFill="1" applyBorder="1" applyAlignment="1">
      <alignment horizontal="left" vertical="top" wrapText="1"/>
    </xf>
    <xf numFmtId="0" fontId="8" fillId="5" borderId="35" xfId="2" applyFont="1" applyFill="1" applyBorder="1" applyAlignment="1">
      <alignment vertical="center" wrapText="1"/>
    </xf>
    <xf numFmtId="0" fontId="16" fillId="5" borderId="4" xfId="2" applyFont="1" applyFill="1" applyBorder="1" applyAlignment="1">
      <alignment vertical="center" wrapText="1"/>
    </xf>
    <xf numFmtId="166" fontId="23" fillId="5" borderId="4" xfId="2" applyNumberFormat="1" applyFont="1" applyFill="1" applyBorder="1" applyAlignment="1">
      <alignment horizontal="center" vertical="center"/>
    </xf>
    <xf numFmtId="0" fontId="7" fillId="5" borderId="4" xfId="2" applyNumberFormat="1" applyFont="1" applyFill="1" applyBorder="1" applyAlignment="1">
      <alignment horizontal="left" vertical="top" wrapText="1"/>
    </xf>
    <xf numFmtId="0" fontId="8" fillId="5" borderId="0" xfId="2" applyFont="1" applyFill="1" applyBorder="1" applyAlignment="1">
      <alignment horizontal="center" vertical="center" textRotation="90" wrapText="1"/>
    </xf>
    <xf numFmtId="0" fontId="9" fillId="5" borderId="0" xfId="106" applyNumberFormat="1" applyFont="1" applyFill="1" applyBorder="1" applyAlignment="1">
      <alignment horizontal="center" vertical="center" wrapText="1"/>
    </xf>
    <xf numFmtId="0" fontId="8" fillId="5" borderId="14" xfId="2" applyFont="1" applyFill="1" applyBorder="1" applyAlignment="1">
      <alignment horizontal="center" vertical="center" textRotation="90" wrapText="1"/>
    </xf>
    <xf numFmtId="168" fontId="16" fillId="5" borderId="14" xfId="2" applyNumberFormat="1" applyFont="1" applyFill="1" applyBorder="1" applyAlignment="1">
      <alignment horizontal="center" vertical="center" wrapText="1"/>
    </xf>
    <xf numFmtId="168" fontId="9" fillId="5" borderId="14" xfId="106" applyNumberFormat="1" applyFont="1" applyFill="1" applyBorder="1" applyAlignment="1">
      <alignment horizontal="center" vertical="center" wrapText="1"/>
    </xf>
    <xf numFmtId="0" fontId="9" fillId="5" borderId="14" xfId="106" applyNumberFormat="1" applyFont="1" applyFill="1" applyBorder="1" applyAlignment="1">
      <alignment horizontal="center" vertical="center" wrapText="1"/>
    </xf>
    <xf numFmtId="0" fontId="16" fillId="5" borderId="20" xfId="2" applyNumberFormat="1" applyFont="1" applyFill="1" applyBorder="1" applyAlignment="1">
      <alignment horizontal="left" vertical="top" wrapText="1"/>
    </xf>
    <xf numFmtId="0" fontId="8" fillId="5" borderId="15" xfId="2" applyFont="1" applyFill="1" applyBorder="1" applyAlignment="1">
      <alignment vertical="center" wrapText="1"/>
    </xf>
    <xf numFmtId="0" fontId="16" fillId="5" borderId="20" xfId="2" applyFont="1" applyFill="1" applyBorder="1" applyAlignment="1">
      <alignment vertical="center" wrapText="1"/>
    </xf>
    <xf numFmtId="166" fontId="23" fillId="5" borderId="20" xfId="2" applyNumberFormat="1" applyFont="1" applyFill="1" applyBorder="1" applyAlignment="1">
      <alignment horizontal="center" vertical="center"/>
    </xf>
    <xf numFmtId="4" fontId="9" fillId="5" borderId="30" xfId="2" applyNumberFormat="1" applyFont="1" applyFill="1" applyBorder="1" applyAlignment="1">
      <alignment horizontal="center" vertical="center" textRotation="90" wrapText="1"/>
    </xf>
    <xf numFmtId="172" fontId="9" fillId="5" borderId="2" xfId="112" applyNumberFormat="1" applyFont="1" applyFill="1" applyBorder="1" applyAlignment="1" applyProtection="1">
      <alignment horizontal="center" vertical="center" wrapText="1"/>
    </xf>
    <xf numFmtId="170" fontId="9" fillId="5" borderId="28" xfId="106" applyNumberFormat="1" applyFont="1" applyFill="1" applyBorder="1" applyAlignment="1">
      <alignment horizontal="center" vertical="center" wrapText="1"/>
    </xf>
    <xf numFmtId="0" fontId="8" fillId="5" borderId="27" xfId="2" applyFont="1" applyFill="1" applyBorder="1" applyAlignment="1">
      <alignment horizontal="center" wrapText="1"/>
    </xf>
    <xf numFmtId="0" fontId="16" fillId="5" borderId="27" xfId="2" applyFont="1" applyFill="1" applyBorder="1" applyAlignment="1">
      <alignment horizontal="center" wrapText="1"/>
    </xf>
    <xf numFmtId="0" fontId="23" fillId="5" borderId="37" xfId="2" applyFont="1" applyFill="1" applyBorder="1" applyAlignment="1">
      <alignment horizontal="center"/>
    </xf>
    <xf numFmtId="168" fontId="23" fillId="5" borderId="37" xfId="2" applyNumberFormat="1" applyFont="1" applyFill="1" applyBorder="1" applyAlignment="1">
      <alignment vertical="top"/>
    </xf>
    <xf numFmtId="172" fontId="28" fillId="5" borderId="2" xfId="112" applyNumberFormat="1" applyFont="1" applyFill="1" applyBorder="1" applyAlignment="1">
      <alignment horizontal="center" vertical="center" wrapText="1"/>
    </xf>
    <xf numFmtId="0" fontId="16" fillId="5" borderId="2" xfId="2" applyNumberFormat="1" applyFont="1" applyFill="1" applyBorder="1" applyAlignment="1">
      <alignment horizontal="left" vertical="top" wrapText="1"/>
    </xf>
    <xf numFmtId="0" fontId="8" fillId="5" borderId="2" xfId="2" applyFont="1" applyFill="1" applyBorder="1" applyAlignment="1">
      <alignment horizontal="center" wrapText="1"/>
    </xf>
    <xf numFmtId="0" fontId="16" fillId="5" borderId="2" xfId="2" applyFont="1" applyFill="1" applyBorder="1" applyAlignment="1">
      <alignment horizontal="center" wrapText="1"/>
    </xf>
    <xf numFmtId="0" fontId="23" fillId="5" borderId="2" xfId="2" applyFont="1" applyFill="1" applyBorder="1" applyAlignment="1">
      <alignment horizontal="center"/>
    </xf>
    <xf numFmtId="4" fontId="8" fillId="5" borderId="5" xfId="2" applyNumberFormat="1" applyFont="1" applyFill="1" applyBorder="1" applyAlignment="1">
      <alignment horizontal="center" vertical="center" textRotation="90" wrapText="1"/>
    </xf>
    <xf numFmtId="0" fontId="16" fillId="5" borderId="32" xfId="2" applyNumberFormat="1" applyFont="1" applyFill="1" applyBorder="1" applyAlignment="1">
      <alignment horizontal="left" vertical="top" wrapText="1"/>
    </xf>
    <xf numFmtId="0" fontId="8" fillId="5" borderId="33" xfId="2" applyFont="1" applyFill="1" applyBorder="1" applyAlignment="1">
      <alignment horizontal="center" wrapText="1"/>
    </xf>
    <xf numFmtId="0" fontId="16" fillId="5" borderId="5" xfId="2" applyFont="1" applyFill="1" applyBorder="1" applyAlignment="1">
      <alignment horizontal="center" wrapText="1"/>
    </xf>
    <xf numFmtId="0" fontId="23" fillId="5" borderId="5" xfId="2" applyFont="1" applyFill="1" applyBorder="1" applyAlignment="1">
      <alignment horizontal="center" vertical="center"/>
    </xf>
    <xf numFmtId="0" fontId="16" fillId="5" borderId="14" xfId="57" applyFont="1" applyFill="1" applyBorder="1" applyAlignment="1">
      <alignment horizontal="center" wrapText="1"/>
    </xf>
    <xf numFmtId="0" fontId="16" fillId="5" borderId="15" xfId="57" applyFont="1" applyFill="1" applyBorder="1" applyAlignment="1">
      <alignment horizontal="center" wrapText="1"/>
    </xf>
    <xf numFmtId="0" fontId="16" fillId="5" borderId="27" xfId="57" applyFont="1" applyFill="1" applyBorder="1" applyAlignment="1">
      <alignment horizontal="center" vertical="center" wrapText="1"/>
    </xf>
    <xf numFmtId="0" fontId="0" fillId="5" borderId="27" xfId="0" applyFill="1" applyBorder="1" applyAlignment="1">
      <alignment horizontal="center" vertical="center"/>
    </xf>
    <xf numFmtId="0" fontId="23" fillId="5" borderId="37" xfId="2" applyFont="1" applyFill="1" applyBorder="1" applyAlignment="1">
      <alignment horizontal="center" vertical="top"/>
    </xf>
    <xf numFmtId="0" fontId="16" fillId="5" borderId="2" xfId="57" applyFont="1" applyFill="1" applyBorder="1" applyAlignment="1">
      <alignment horizontal="center" vertical="center" wrapText="1"/>
    </xf>
    <xf numFmtId="0" fontId="8" fillId="5" borderId="32" xfId="2" applyFont="1" applyFill="1" applyBorder="1" applyAlignment="1">
      <alignment horizontal="center" vertical="center" wrapText="1"/>
    </xf>
    <xf numFmtId="0" fontId="16" fillId="5" borderId="1" xfId="57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8" fillId="5" borderId="8" xfId="2" applyFont="1" applyFill="1" applyBorder="1" applyAlignment="1">
      <alignment horizontal="center" vertical="center" wrapText="1"/>
    </xf>
    <xf numFmtId="0" fontId="16" fillId="5" borderId="20" xfId="57" applyFont="1" applyFill="1" applyBorder="1" applyAlignment="1">
      <alignment horizontal="center" vertical="center" wrapText="1"/>
    </xf>
    <xf numFmtId="0" fontId="23" fillId="5" borderId="27" xfId="2" applyFon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left" vertical="top"/>
    </xf>
    <xf numFmtId="0" fontId="9" fillId="5" borderId="28" xfId="106" applyNumberFormat="1" applyFont="1" applyFill="1" applyBorder="1" applyAlignment="1">
      <alignment horizontal="center" wrapText="1"/>
    </xf>
    <xf numFmtId="0" fontId="16" fillId="5" borderId="27" xfId="57" applyFont="1" applyFill="1" applyBorder="1" applyAlignment="1">
      <alignment vertical="center" wrapText="1"/>
    </xf>
    <xf numFmtId="0" fontId="7" fillId="5" borderId="2" xfId="57" applyFont="1" applyFill="1" applyBorder="1" applyAlignment="1">
      <alignment horizontal="center" vertical="center" wrapText="1"/>
    </xf>
    <xf numFmtId="0" fontId="16" fillId="5" borderId="2" xfId="57" applyFont="1" applyFill="1" applyBorder="1" applyAlignment="1">
      <alignment vertical="center" wrapText="1"/>
    </xf>
    <xf numFmtId="166" fontId="8" fillId="5" borderId="2" xfId="2" applyNumberFormat="1" applyFont="1" applyFill="1" applyBorder="1" applyAlignment="1">
      <alignment vertical="center" wrapText="1"/>
    </xf>
    <xf numFmtId="0" fontId="16" fillId="5" borderId="38" xfId="57" applyFont="1" applyFill="1" applyBorder="1" applyAlignment="1">
      <alignment horizontal="center" vertical="center" wrapText="1"/>
    </xf>
    <xf numFmtId="0" fontId="16" fillId="5" borderId="38" xfId="57" applyFont="1" applyFill="1" applyBorder="1" applyAlignment="1">
      <alignment vertical="center" wrapText="1"/>
    </xf>
    <xf numFmtId="166" fontId="8" fillId="5" borderId="38" xfId="2" applyNumberFormat="1" applyFont="1" applyFill="1" applyBorder="1" applyAlignment="1">
      <alignment vertical="center" wrapText="1"/>
    </xf>
    <xf numFmtId="0" fontId="0" fillId="5" borderId="27" xfId="0" applyFill="1" applyBorder="1" applyAlignment="1">
      <alignment vertical="center"/>
    </xf>
    <xf numFmtId="0" fontId="16" fillId="5" borderId="27" xfId="57" applyNumberFormat="1" applyFont="1" applyFill="1" applyBorder="1" applyAlignment="1">
      <alignment horizontal="center" vertical="center" wrapText="1"/>
    </xf>
    <xf numFmtId="0" fontId="8" fillId="5" borderId="2" xfId="2" applyFont="1" applyFill="1" applyBorder="1" applyAlignment="1">
      <alignment horizontal="center" vertical="top" wrapText="1"/>
    </xf>
    <xf numFmtId="0" fontId="8" fillId="5" borderId="38" xfId="2" applyFont="1" applyFill="1" applyBorder="1" applyAlignment="1">
      <alignment horizontal="center" vertical="center" wrapText="1"/>
    </xf>
    <xf numFmtId="0" fontId="9" fillId="5" borderId="27" xfId="106" applyNumberFormat="1" applyFont="1" applyFill="1" applyBorder="1" applyAlignment="1">
      <alignment horizontal="center" vertical="top" wrapText="1"/>
    </xf>
    <xf numFmtId="0" fontId="27" fillId="5" borderId="27" xfId="0" applyFont="1" applyFill="1" applyBorder="1"/>
    <xf numFmtId="4" fontId="27" fillId="5" borderId="27" xfId="0" applyNumberFormat="1" applyFont="1" applyFill="1" applyBorder="1"/>
    <xf numFmtId="166" fontId="27" fillId="5" borderId="27" xfId="0" applyNumberFormat="1" applyFont="1" applyFill="1" applyBorder="1"/>
    <xf numFmtId="166" fontId="9" fillId="5" borderId="28" xfId="106" applyNumberFormat="1" applyFont="1" applyFill="1" applyBorder="1" applyAlignment="1">
      <alignment horizontal="center" wrapText="1"/>
    </xf>
    <xf numFmtId="0" fontId="27" fillId="5" borderId="27" xfId="0" applyFont="1" applyFill="1" applyBorder="1" applyAlignment="1">
      <alignment wrapText="1"/>
    </xf>
    <xf numFmtId="0" fontId="27" fillId="5" borderId="31" xfId="0" applyFont="1" applyFill="1" applyBorder="1" applyAlignment="1">
      <alignment wrapText="1"/>
    </xf>
    <xf numFmtId="0" fontId="27" fillId="5" borderId="7" xfId="0" applyFont="1" applyFill="1" applyBorder="1"/>
    <xf numFmtId="4" fontId="27" fillId="5" borderId="2" xfId="0" applyNumberFormat="1" applyFont="1" applyFill="1" applyBorder="1"/>
    <xf numFmtId="166" fontId="27" fillId="5" borderId="2" xfId="0" applyNumberFormat="1" applyFont="1" applyFill="1" applyBorder="1"/>
    <xf numFmtId="0" fontId="27" fillId="5" borderId="1" xfId="0" applyFont="1" applyFill="1" applyBorder="1"/>
    <xf numFmtId="166" fontId="27" fillId="5" borderId="1" xfId="0" applyNumberFormat="1" applyFont="1" applyFill="1" applyBorder="1"/>
    <xf numFmtId="0" fontId="27" fillId="5" borderId="21" xfId="0" applyFont="1" applyFill="1" applyBorder="1"/>
    <xf numFmtId="0" fontId="7" fillId="5" borderId="27" xfId="57" applyFont="1" applyFill="1" applyBorder="1" applyAlignment="1">
      <alignment horizontal="center" vertical="center" wrapText="1"/>
    </xf>
    <xf numFmtId="0" fontId="28" fillId="5" borderId="46" xfId="0" applyFont="1" applyFill="1" applyBorder="1" applyAlignment="1">
      <alignment vertical="center" wrapText="1"/>
    </xf>
    <xf numFmtId="0" fontId="27" fillId="5" borderId="43" xfId="0" applyFont="1" applyFill="1" applyBorder="1" applyAlignment="1">
      <alignment horizontal="justify" vertical="center" wrapText="1"/>
    </xf>
    <xf numFmtId="0" fontId="27" fillId="5" borderId="44" xfId="0" applyFont="1" applyFill="1" applyBorder="1" applyAlignment="1">
      <alignment horizontal="justify" vertical="center" wrapText="1"/>
    </xf>
    <xf numFmtId="0" fontId="8" fillId="5" borderId="1" xfId="2" applyFont="1" applyFill="1" applyBorder="1" applyAlignment="1">
      <alignment vertical="center" wrapText="1"/>
    </xf>
    <xf numFmtId="0" fontId="8" fillId="5" borderId="4" xfId="2" applyFont="1" applyFill="1" applyBorder="1" applyAlignment="1">
      <alignment vertical="center" wrapText="1"/>
    </xf>
    <xf numFmtId="0" fontId="28" fillId="5" borderId="47" xfId="0" applyFont="1" applyFill="1" applyBorder="1" applyAlignment="1">
      <alignment vertical="center" wrapText="1"/>
    </xf>
    <xf numFmtId="0" fontId="7" fillId="5" borderId="1" xfId="2" applyFont="1" applyFill="1" applyBorder="1" applyAlignment="1">
      <alignment vertical="center" wrapText="1"/>
    </xf>
    <xf numFmtId="0" fontId="7" fillId="5" borderId="4" xfId="2" applyFont="1" applyFill="1" applyBorder="1" applyAlignment="1">
      <alignment vertical="center" wrapText="1"/>
    </xf>
    <xf numFmtId="166" fontId="23" fillId="5" borderId="4" xfId="2" applyNumberFormat="1" applyFont="1" applyFill="1" applyBorder="1"/>
    <xf numFmtId="0" fontId="7" fillId="5" borderId="34" xfId="2" applyFont="1" applyFill="1" applyBorder="1" applyAlignment="1">
      <alignment horizontal="left" vertical="top" wrapText="1"/>
    </xf>
    <xf numFmtId="0" fontId="7" fillId="5" borderId="16" xfId="2" applyFont="1" applyFill="1" applyBorder="1" applyAlignment="1">
      <alignment horizontal="left" vertical="top" wrapText="1"/>
    </xf>
    <xf numFmtId="0" fontId="7" fillId="5" borderId="22" xfId="2" applyFont="1" applyFill="1" applyBorder="1" applyAlignment="1">
      <alignment horizontal="left" vertical="top" wrapText="1"/>
    </xf>
    <xf numFmtId="0" fontId="7" fillId="5" borderId="34" xfId="2" applyFont="1" applyFill="1" applyBorder="1" applyAlignment="1">
      <alignment horizontal="left" vertical="top" wrapText="1"/>
    </xf>
    <xf numFmtId="0" fontId="7" fillId="5" borderId="16" xfId="2" applyFont="1" applyFill="1" applyBorder="1" applyAlignment="1">
      <alignment horizontal="left" vertical="top" wrapText="1"/>
    </xf>
    <xf numFmtId="16" fontId="8" fillId="5" borderId="2" xfId="2" applyNumberFormat="1" applyFont="1" applyFill="1" applyBorder="1" applyAlignment="1">
      <alignment horizontal="center" vertical="center" textRotation="90" wrapText="1"/>
    </xf>
    <xf numFmtId="166" fontId="23" fillId="5" borderId="3" xfId="2" applyNumberFormat="1" applyFont="1" applyFill="1" applyBorder="1" applyAlignment="1">
      <alignment horizontal="center" vertical="top"/>
    </xf>
    <xf numFmtId="0" fontId="7" fillId="5" borderId="34" xfId="2" applyFont="1" applyFill="1" applyBorder="1" applyAlignment="1">
      <alignment horizontal="left" vertical="top" wrapText="1"/>
    </xf>
    <xf numFmtId="0" fontId="7" fillId="5" borderId="16" xfId="2" applyFont="1" applyFill="1" applyBorder="1" applyAlignment="1">
      <alignment horizontal="left" vertical="top" wrapText="1"/>
    </xf>
    <xf numFmtId="166" fontId="23" fillId="5" borderId="20" xfId="2" applyNumberFormat="1" applyFont="1" applyFill="1" applyBorder="1" applyAlignment="1">
      <alignment horizontal="center" vertical="top"/>
    </xf>
    <xf numFmtId="0" fontId="7" fillId="5" borderId="22" xfId="2" applyFont="1" applyFill="1" applyBorder="1" applyAlignment="1">
      <alignment horizontal="left" vertical="top" wrapText="1"/>
    </xf>
    <xf numFmtId="166" fontId="8" fillId="5" borderId="37" xfId="106" applyNumberFormat="1" applyFont="1" applyFill="1" applyBorder="1" applyAlignment="1">
      <alignment horizontal="left" vertical="top" wrapText="1"/>
    </xf>
    <xf numFmtId="0" fontId="9" fillId="5" borderId="12" xfId="2" applyFont="1" applyFill="1" applyBorder="1" applyAlignment="1">
      <alignment horizontal="center" vertical="center" textRotation="90" wrapText="1"/>
    </xf>
    <xf numFmtId="0" fontId="7" fillId="5" borderId="34" xfId="2" applyFont="1" applyFill="1" applyBorder="1" applyAlignment="1">
      <alignment horizontal="left" vertical="top" wrapText="1"/>
    </xf>
    <xf numFmtId="0" fontId="7" fillId="5" borderId="16" xfId="2" applyFont="1" applyFill="1" applyBorder="1" applyAlignment="1">
      <alignment horizontal="left" vertical="top" wrapText="1"/>
    </xf>
    <xf numFmtId="0" fontId="7" fillId="5" borderId="22" xfId="2" applyFont="1" applyFill="1" applyBorder="1" applyAlignment="1">
      <alignment horizontal="left" vertical="top" wrapText="1"/>
    </xf>
    <xf numFmtId="0" fontId="8" fillId="5" borderId="11" xfId="106" applyNumberFormat="1" applyFont="1" applyFill="1" applyBorder="1" applyAlignment="1">
      <alignment horizontal="center" vertical="top" wrapText="1"/>
    </xf>
    <xf numFmtId="0" fontId="8" fillId="5" borderId="0" xfId="106" applyNumberFormat="1" applyFont="1" applyFill="1" applyBorder="1" applyAlignment="1">
      <alignment horizontal="center" vertical="top" wrapText="1"/>
    </xf>
    <xf numFmtId="0" fontId="8" fillId="5" borderId="12" xfId="106" applyNumberFormat="1" applyFont="1" applyFill="1" applyBorder="1" applyAlignment="1">
      <alignment horizontal="center" vertical="top" wrapText="1"/>
    </xf>
    <xf numFmtId="0" fontId="8" fillId="5" borderId="13" xfId="106" applyNumberFormat="1" applyFont="1" applyFill="1" applyBorder="1" applyAlignment="1">
      <alignment horizontal="center" vertical="top" wrapText="1"/>
    </xf>
    <xf numFmtId="0" fontId="8" fillId="5" borderId="14" xfId="106" applyNumberFormat="1" applyFont="1" applyFill="1" applyBorder="1" applyAlignment="1">
      <alignment horizontal="center" vertical="top" wrapText="1"/>
    </xf>
    <xf numFmtId="0" fontId="8" fillId="5" borderId="15" xfId="106" applyNumberFormat="1" applyFont="1" applyFill="1" applyBorder="1" applyAlignment="1">
      <alignment horizontal="center" vertical="top" wrapText="1"/>
    </xf>
    <xf numFmtId="166" fontId="23" fillId="5" borderId="11" xfId="2" applyNumberFormat="1" applyFont="1" applyFill="1" applyBorder="1" applyAlignment="1">
      <alignment horizontal="center" vertical="top"/>
    </xf>
    <xf numFmtId="166" fontId="23" fillId="5" borderId="13" xfId="2" applyNumberFormat="1" applyFont="1" applyFill="1" applyBorder="1" applyAlignment="1">
      <alignment horizontal="center" vertical="top"/>
    </xf>
    <xf numFmtId="0" fontId="7" fillId="0" borderId="36" xfId="2" applyFont="1" applyFill="1" applyBorder="1" applyAlignment="1">
      <alignment horizontal="center" vertical="top" wrapText="1"/>
    </xf>
    <xf numFmtId="0" fontId="7" fillId="0" borderId="18" xfId="2" applyFont="1" applyFill="1" applyBorder="1" applyAlignment="1">
      <alignment horizontal="center" vertical="top" wrapText="1"/>
    </xf>
    <xf numFmtId="0" fontId="7" fillId="0" borderId="19" xfId="2" applyFont="1" applyFill="1" applyBorder="1" applyAlignment="1">
      <alignment horizontal="center" vertical="top" wrapText="1"/>
    </xf>
    <xf numFmtId="0" fontId="24" fillId="5" borderId="23" xfId="57" applyFont="1" applyFill="1" applyBorder="1" applyAlignment="1">
      <alignment horizontal="left" vertical="center" wrapText="1"/>
    </xf>
    <xf numFmtId="0" fontId="24" fillId="5" borderId="24" xfId="57" applyFont="1" applyFill="1" applyBorder="1" applyAlignment="1">
      <alignment horizontal="left" vertical="center" wrapText="1"/>
    </xf>
    <xf numFmtId="0" fontId="24" fillId="5" borderId="25" xfId="57" applyFont="1" applyFill="1" applyBorder="1" applyAlignment="1">
      <alignment horizontal="left" vertical="center" wrapText="1"/>
    </xf>
    <xf numFmtId="166" fontId="23" fillId="5" borderId="12" xfId="2" applyNumberFormat="1" applyFont="1" applyFill="1" applyBorder="1" applyAlignment="1">
      <alignment horizontal="center" vertical="top"/>
    </xf>
    <xf numFmtId="166" fontId="23" fillId="5" borderId="15" xfId="2" applyNumberFormat="1" applyFont="1" applyFill="1" applyBorder="1" applyAlignment="1">
      <alignment horizontal="center" vertical="top"/>
    </xf>
    <xf numFmtId="0" fontId="7" fillId="0" borderId="36" xfId="2" applyFont="1" applyFill="1" applyBorder="1" applyAlignment="1">
      <alignment horizontal="center" vertical="top" wrapText="1"/>
    </xf>
    <xf numFmtId="0" fontId="7" fillId="0" borderId="18" xfId="2" applyFont="1" applyFill="1" applyBorder="1" applyAlignment="1">
      <alignment horizontal="center" vertical="top" wrapText="1"/>
    </xf>
    <xf numFmtId="166" fontId="23" fillId="5" borderId="37" xfId="2" applyNumberFormat="1" applyFont="1" applyFill="1" applyBorder="1" applyAlignment="1">
      <alignment horizontal="center" vertical="top"/>
    </xf>
    <xf numFmtId="0" fontId="7" fillId="0" borderId="19" xfId="2" applyFont="1" applyFill="1" applyBorder="1" applyAlignment="1">
      <alignment horizontal="center" vertical="top" wrapText="1"/>
    </xf>
    <xf numFmtId="0" fontId="8" fillId="5" borderId="11" xfId="106" applyNumberFormat="1" applyFont="1" applyFill="1" applyBorder="1" applyAlignment="1">
      <alignment horizontal="center" vertical="top" wrapText="1"/>
    </xf>
    <xf numFmtId="0" fontId="8" fillId="5" borderId="0" xfId="106" applyNumberFormat="1" applyFont="1" applyFill="1" applyBorder="1" applyAlignment="1">
      <alignment horizontal="center" vertical="top" wrapText="1"/>
    </xf>
    <xf numFmtId="0" fontId="8" fillId="5" borderId="12" xfId="106" applyNumberFormat="1" applyFont="1" applyFill="1" applyBorder="1" applyAlignment="1">
      <alignment horizontal="center" vertical="top" wrapText="1"/>
    </xf>
    <xf numFmtId="0" fontId="8" fillId="5" borderId="13" xfId="106" applyNumberFormat="1" applyFont="1" applyFill="1" applyBorder="1" applyAlignment="1">
      <alignment horizontal="center" vertical="top" wrapText="1"/>
    </xf>
    <xf numFmtId="0" fontId="8" fillId="5" borderId="14" xfId="106" applyNumberFormat="1" applyFont="1" applyFill="1" applyBorder="1" applyAlignment="1">
      <alignment horizontal="center" vertical="top" wrapText="1"/>
    </xf>
    <xf numFmtId="0" fontId="8" fillId="5" borderId="15" xfId="106" applyNumberFormat="1" applyFont="1" applyFill="1" applyBorder="1" applyAlignment="1">
      <alignment horizontal="center" vertical="top" wrapText="1"/>
    </xf>
    <xf numFmtId="0" fontId="7" fillId="5" borderId="34" xfId="2" applyFont="1" applyFill="1" applyBorder="1" applyAlignment="1">
      <alignment horizontal="center" vertical="top" wrapText="1"/>
    </xf>
    <xf numFmtId="0" fontId="7" fillId="5" borderId="16" xfId="2" applyFont="1" applyFill="1" applyBorder="1" applyAlignment="1">
      <alignment horizontal="center" vertical="top" wrapText="1"/>
    </xf>
    <xf numFmtId="0" fontId="7" fillId="5" borderId="22" xfId="2" applyFont="1" applyFill="1" applyBorder="1" applyAlignment="1">
      <alignment horizontal="center" vertical="top" wrapText="1"/>
    </xf>
    <xf numFmtId="0" fontId="8" fillId="5" borderId="4" xfId="106" applyNumberFormat="1" applyFont="1" applyFill="1" applyBorder="1" applyAlignment="1">
      <alignment horizontal="left" vertical="top" wrapText="1"/>
    </xf>
    <xf numFmtId="0" fontId="8" fillId="5" borderId="4" xfId="2" applyFont="1" applyFill="1" applyBorder="1" applyAlignment="1">
      <alignment horizontal="center" vertical="center" wrapText="1"/>
    </xf>
    <xf numFmtId="0" fontId="7" fillId="5" borderId="4" xfId="2" applyFont="1" applyFill="1" applyBorder="1" applyAlignment="1">
      <alignment horizontal="center" vertical="center" wrapText="1"/>
    </xf>
    <xf numFmtId="0" fontId="29" fillId="5" borderId="2" xfId="0" applyFont="1" applyFill="1" applyBorder="1" applyAlignment="1">
      <alignment horizontal="justify" vertical="center" wrapText="1"/>
    </xf>
    <xf numFmtId="0" fontId="30" fillId="5" borderId="2" xfId="0" applyFont="1" applyFill="1" applyBorder="1" applyAlignment="1">
      <alignment horizontal="center" vertical="center" wrapText="1"/>
    </xf>
    <xf numFmtId="0" fontId="29" fillId="5" borderId="2" xfId="0" applyFont="1" applyFill="1" applyBorder="1" applyAlignment="1">
      <alignment horizontal="center" vertical="center" wrapText="1"/>
    </xf>
    <xf numFmtId="0" fontId="24" fillId="5" borderId="2" xfId="57" applyFont="1" applyFill="1" applyBorder="1" applyAlignment="1">
      <alignment horizontal="left" vertical="center" wrapText="1"/>
    </xf>
    <xf numFmtId="0" fontId="29" fillId="5" borderId="4" xfId="0" applyFont="1" applyFill="1" applyBorder="1" applyAlignment="1">
      <alignment horizontal="justify" vertical="center" wrapText="1"/>
    </xf>
    <xf numFmtId="0" fontId="30" fillId="5" borderId="4" xfId="0" applyFont="1" applyFill="1" applyBorder="1" applyAlignment="1">
      <alignment horizontal="center" vertical="center" wrapText="1"/>
    </xf>
    <xf numFmtId="0" fontId="7" fillId="0" borderId="36" xfId="2" applyFont="1" applyFill="1" applyBorder="1" applyAlignment="1">
      <alignment horizontal="center" vertical="top" wrapText="1"/>
    </xf>
    <xf numFmtId="0" fontId="7" fillId="0" borderId="18" xfId="2" applyFont="1" applyFill="1" applyBorder="1" applyAlignment="1">
      <alignment horizontal="center" vertical="top" wrapText="1"/>
    </xf>
    <xf numFmtId="0" fontId="7" fillId="0" borderId="19" xfId="2" applyFont="1" applyFill="1" applyBorder="1" applyAlignment="1">
      <alignment horizontal="center" vertical="top" wrapText="1"/>
    </xf>
    <xf numFmtId="166" fontId="23" fillId="5" borderId="37" xfId="2" applyNumberFormat="1" applyFont="1" applyFill="1" applyBorder="1" applyAlignment="1">
      <alignment horizontal="center" vertical="top"/>
    </xf>
    <xf numFmtId="166" fontId="23" fillId="5" borderId="3" xfId="2" applyNumberFormat="1" applyFont="1" applyFill="1" applyBorder="1" applyAlignment="1">
      <alignment horizontal="center" vertical="top"/>
    </xf>
    <xf numFmtId="166" fontId="23" fillId="5" borderId="20" xfId="2" applyNumberFormat="1" applyFont="1" applyFill="1" applyBorder="1" applyAlignment="1">
      <alignment horizontal="center" vertical="top"/>
    </xf>
    <xf numFmtId="0" fontId="7" fillId="5" borderId="34" xfId="2" applyFont="1" applyFill="1" applyBorder="1" applyAlignment="1">
      <alignment horizontal="left" vertical="top" wrapText="1"/>
    </xf>
    <xf numFmtId="0" fontId="7" fillId="5" borderId="16" xfId="2" applyFont="1" applyFill="1" applyBorder="1" applyAlignment="1">
      <alignment horizontal="left" vertical="top" wrapText="1"/>
    </xf>
    <xf numFmtId="0" fontId="7" fillId="5" borderId="22" xfId="2" applyFont="1" applyFill="1" applyBorder="1" applyAlignment="1">
      <alignment horizontal="left" vertical="top" wrapText="1"/>
    </xf>
    <xf numFmtId="0" fontId="8" fillId="5" borderId="11" xfId="106" applyNumberFormat="1" applyFont="1" applyFill="1" applyBorder="1" applyAlignment="1">
      <alignment horizontal="left" vertical="top" wrapText="1"/>
    </xf>
    <xf numFmtId="0" fontId="8" fillId="5" borderId="0" xfId="106" applyNumberFormat="1" applyFont="1" applyFill="1" applyBorder="1" applyAlignment="1">
      <alignment horizontal="left" vertical="top" wrapText="1"/>
    </xf>
    <xf numFmtId="0" fontId="8" fillId="5" borderId="12" xfId="106" applyNumberFormat="1" applyFont="1" applyFill="1" applyBorder="1" applyAlignment="1">
      <alignment horizontal="left" vertical="top" wrapText="1"/>
    </xf>
    <xf numFmtId="0" fontId="8" fillId="5" borderId="13" xfId="106" applyNumberFormat="1" applyFont="1" applyFill="1" applyBorder="1" applyAlignment="1">
      <alignment horizontal="left" vertical="top" wrapText="1"/>
    </xf>
    <xf numFmtId="0" fontId="8" fillId="5" borderId="14" xfId="106" applyNumberFormat="1" applyFont="1" applyFill="1" applyBorder="1" applyAlignment="1">
      <alignment horizontal="left" vertical="top" wrapText="1"/>
    </xf>
    <xf numFmtId="0" fontId="8" fillId="5" borderId="15" xfId="106" applyNumberFormat="1" applyFont="1" applyFill="1" applyBorder="1" applyAlignment="1">
      <alignment horizontal="left" vertical="top" wrapText="1"/>
    </xf>
    <xf numFmtId="0" fontId="7" fillId="5" borderId="23" xfId="57" applyFont="1" applyFill="1" applyBorder="1" applyAlignment="1">
      <alignment horizontal="center" vertical="center" wrapText="1"/>
    </xf>
    <xf numFmtId="0" fontId="7" fillId="5" borderId="24" xfId="57" applyFont="1" applyFill="1" applyBorder="1" applyAlignment="1">
      <alignment horizontal="center" vertical="center" wrapText="1"/>
    </xf>
    <xf numFmtId="0" fontId="7" fillId="5" borderId="25" xfId="57" applyFont="1" applyFill="1" applyBorder="1" applyAlignment="1">
      <alignment horizontal="center" vertical="center" wrapText="1"/>
    </xf>
    <xf numFmtId="166" fontId="0" fillId="5" borderId="2" xfId="0" applyNumberFormat="1" applyFill="1" applyBorder="1" applyAlignment="1">
      <alignment vertical="center"/>
    </xf>
    <xf numFmtId="0" fontId="0" fillId="5" borderId="1" xfId="0" applyFill="1" applyBorder="1"/>
    <xf numFmtId="166" fontId="8" fillId="5" borderId="10" xfId="2" applyNumberFormat="1" applyFont="1" applyFill="1" applyBorder="1" applyAlignment="1">
      <alignment horizontal="center" vertical="top" wrapText="1"/>
    </xf>
    <xf numFmtId="2" fontId="27" fillId="5" borderId="2" xfId="0" applyNumberFormat="1" applyFont="1" applyFill="1" applyBorder="1" applyAlignment="1">
      <alignment wrapText="1"/>
    </xf>
    <xf numFmtId="49" fontId="7" fillId="0" borderId="1" xfId="57" applyNumberFormat="1" applyFont="1" applyFill="1" applyBorder="1" applyAlignment="1">
      <alignment horizontal="center" vertical="center" wrapText="1"/>
    </xf>
    <xf numFmtId="166" fontId="27" fillId="5" borderId="37" xfId="0" applyNumberFormat="1" applyFont="1" applyFill="1" applyBorder="1"/>
    <xf numFmtId="166" fontId="8" fillId="5" borderId="15" xfId="2" applyNumberFormat="1" applyFont="1" applyFill="1" applyBorder="1" applyAlignment="1">
      <alignment horizontal="center" vertical="center" wrapText="1"/>
    </xf>
    <xf numFmtId="166" fontId="23" fillId="5" borderId="37" xfId="2" applyNumberFormat="1" applyFont="1" applyFill="1" applyBorder="1" applyAlignment="1">
      <alignment horizontal="center" vertical="top"/>
    </xf>
    <xf numFmtId="166" fontId="23" fillId="5" borderId="3" xfId="2" applyNumberFormat="1" applyFont="1" applyFill="1" applyBorder="1" applyAlignment="1">
      <alignment horizontal="center" vertical="top"/>
    </xf>
    <xf numFmtId="166" fontId="23" fillId="5" borderId="20" xfId="2" applyNumberFormat="1" applyFont="1" applyFill="1" applyBorder="1" applyAlignment="1">
      <alignment horizontal="center" vertical="top"/>
    </xf>
    <xf numFmtId="0" fontId="7" fillId="5" borderId="34" xfId="2" applyFont="1" applyFill="1" applyBorder="1" applyAlignment="1">
      <alignment horizontal="left" vertical="top" wrapText="1"/>
    </xf>
    <xf numFmtId="0" fontId="7" fillId="5" borderId="16" xfId="2" applyFont="1" applyFill="1" applyBorder="1" applyAlignment="1">
      <alignment horizontal="left" vertical="top" wrapText="1"/>
    </xf>
    <xf numFmtId="0" fontId="7" fillId="5" borderId="22" xfId="2" applyFont="1" applyFill="1" applyBorder="1" applyAlignment="1">
      <alignment horizontal="left" vertical="top" wrapText="1"/>
    </xf>
    <xf numFmtId="0" fontId="8" fillId="5" borderId="11" xfId="106" applyNumberFormat="1" applyFont="1" applyFill="1" applyBorder="1" applyAlignment="1">
      <alignment horizontal="left" vertical="top" wrapText="1"/>
    </xf>
    <xf numFmtId="0" fontId="8" fillId="5" borderId="0" xfId="106" applyNumberFormat="1" applyFont="1" applyFill="1" applyBorder="1" applyAlignment="1">
      <alignment horizontal="left" vertical="top" wrapText="1"/>
    </xf>
    <xf numFmtId="0" fontId="8" fillId="5" borderId="12" xfId="106" applyNumberFormat="1" applyFont="1" applyFill="1" applyBorder="1" applyAlignment="1">
      <alignment horizontal="left" vertical="top" wrapText="1"/>
    </xf>
    <xf numFmtId="0" fontId="8" fillId="5" borderId="13" xfId="106" applyNumberFormat="1" applyFont="1" applyFill="1" applyBorder="1" applyAlignment="1">
      <alignment horizontal="left" vertical="top" wrapText="1"/>
    </xf>
    <xf numFmtId="0" fontId="8" fillId="5" borderId="14" xfId="106" applyNumberFormat="1" applyFont="1" applyFill="1" applyBorder="1" applyAlignment="1">
      <alignment horizontal="left" vertical="top" wrapText="1"/>
    </xf>
    <xf numFmtId="0" fontId="8" fillId="5" borderId="15" xfId="106" applyNumberFormat="1" applyFont="1" applyFill="1" applyBorder="1" applyAlignment="1">
      <alignment horizontal="left" vertical="top" wrapText="1"/>
    </xf>
    <xf numFmtId="0" fontId="7" fillId="5" borderId="23" xfId="57" applyFont="1" applyFill="1" applyBorder="1" applyAlignment="1">
      <alignment horizontal="center" vertical="center" wrapText="1"/>
    </xf>
    <xf numFmtId="0" fontId="7" fillId="5" borderId="24" xfId="57" applyFont="1" applyFill="1" applyBorder="1" applyAlignment="1">
      <alignment horizontal="center" vertical="center" wrapText="1"/>
    </xf>
    <xf numFmtId="0" fontId="7" fillId="5" borderId="25" xfId="57" applyFont="1" applyFill="1" applyBorder="1" applyAlignment="1">
      <alignment horizontal="center" vertical="center" wrapText="1"/>
    </xf>
    <xf numFmtId="0" fontId="8" fillId="5" borderId="8" xfId="106" applyNumberFormat="1" applyFont="1" applyFill="1" applyBorder="1" applyAlignment="1">
      <alignment horizontal="center" vertical="top" wrapText="1"/>
    </xf>
    <xf numFmtId="0" fontId="8" fillId="5" borderId="9" xfId="106" applyNumberFormat="1" applyFont="1" applyFill="1" applyBorder="1" applyAlignment="1">
      <alignment horizontal="center" vertical="top" wrapText="1"/>
    </xf>
    <xf numFmtId="0" fontId="8" fillId="5" borderId="10" xfId="106" applyNumberFormat="1" applyFont="1" applyFill="1" applyBorder="1" applyAlignment="1">
      <alignment horizontal="center" vertical="top" wrapText="1"/>
    </xf>
    <xf numFmtId="166" fontId="8" fillId="5" borderId="20" xfId="2" applyNumberFormat="1" applyFont="1" applyFill="1" applyBorder="1" applyAlignment="1">
      <alignment horizontal="center" vertical="center" wrapText="1"/>
    </xf>
    <xf numFmtId="166" fontId="23" fillId="5" borderId="37" xfId="2" applyNumberFormat="1" applyFont="1" applyFill="1" applyBorder="1" applyAlignment="1">
      <alignment horizontal="center" vertical="top"/>
    </xf>
    <xf numFmtId="166" fontId="23" fillId="5" borderId="3" xfId="2" applyNumberFormat="1" applyFont="1" applyFill="1" applyBorder="1" applyAlignment="1">
      <alignment horizontal="center" vertical="top"/>
    </xf>
    <xf numFmtId="166" fontId="23" fillId="5" borderId="20" xfId="2" applyNumberFormat="1" applyFont="1" applyFill="1" applyBorder="1" applyAlignment="1">
      <alignment horizontal="center" vertical="top"/>
    </xf>
    <xf numFmtId="0" fontId="24" fillId="5" borderId="23" xfId="57" applyFont="1" applyFill="1" applyBorder="1" applyAlignment="1">
      <alignment horizontal="left" vertical="center" wrapText="1"/>
    </xf>
    <xf numFmtId="0" fontId="24" fillId="5" borderId="24" xfId="57" applyFont="1" applyFill="1" applyBorder="1" applyAlignment="1">
      <alignment horizontal="left" vertical="center" wrapText="1"/>
    </xf>
    <xf numFmtId="0" fontId="24" fillId="5" borderId="25" xfId="57" applyFont="1" applyFill="1" applyBorder="1" applyAlignment="1">
      <alignment horizontal="left" vertical="center" wrapText="1"/>
    </xf>
    <xf numFmtId="168" fontId="7" fillId="5" borderId="2" xfId="113" applyNumberFormat="1" applyFont="1" applyFill="1" applyBorder="1" applyAlignment="1">
      <alignment horizontal="center" vertical="center" wrapText="1"/>
    </xf>
    <xf numFmtId="166" fontId="8" fillId="5" borderId="10" xfId="2" applyNumberFormat="1" applyFont="1" applyFill="1" applyBorder="1" applyAlignment="1">
      <alignment horizontal="center" vertical="center" wrapText="1"/>
    </xf>
    <xf numFmtId="0" fontId="8" fillId="5" borderId="2" xfId="210" applyFont="1" applyFill="1" applyBorder="1" applyAlignment="1">
      <alignment horizontal="center" vertical="center" wrapText="1"/>
    </xf>
    <xf numFmtId="168" fontId="9" fillId="5" borderId="27" xfId="106" applyNumberFormat="1" applyFont="1" applyFill="1" applyBorder="1" applyAlignment="1">
      <alignment horizontal="center" vertical="center" wrapText="1"/>
    </xf>
    <xf numFmtId="166" fontId="9" fillId="5" borderId="28" xfId="106" applyNumberFormat="1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wrapText="1"/>
    </xf>
    <xf numFmtId="0" fontId="8" fillId="5" borderId="39" xfId="210" applyFont="1" applyFill="1" applyBorder="1" applyAlignment="1">
      <alignment horizontal="center" vertical="center" wrapText="1"/>
    </xf>
    <xf numFmtId="0" fontId="7" fillId="5" borderId="37" xfId="210" applyFont="1" applyFill="1" applyBorder="1" applyAlignment="1">
      <alignment horizontal="center" vertical="center" wrapText="1"/>
    </xf>
    <xf numFmtId="0" fontId="7" fillId="5" borderId="2" xfId="210" applyNumberFormat="1" applyFont="1" applyFill="1" applyBorder="1" applyAlignment="1">
      <alignment horizontal="left" vertical="top" wrapText="1"/>
    </xf>
    <xf numFmtId="0" fontId="7" fillId="5" borderId="2" xfId="210" applyFont="1" applyFill="1" applyBorder="1" applyAlignment="1">
      <alignment horizontal="center" vertical="center" wrapText="1"/>
    </xf>
    <xf numFmtId="0" fontId="27" fillId="5" borderId="2" xfId="0" applyFont="1" applyFill="1" applyBorder="1" applyAlignment="1">
      <alignment horizontal="center" vertical="center"/>
    </xf>
    <xf numFmtId="0" fontId="27" fillId="5" borderId="2" xfId="0" applyFont="1" applyFill="1" applyBorder="1" applyAlignment="1">
      <alignment wrapText="1"/>
    </xf>
    <xf numFmtId="0" fontId="27" fillId="5" borderId="2" xfId="0" applyNumberFormat="1" applyFont="1" applyFill="1" applyBorder="1" applyAlignment="1">
      <alignment wrapText="1"/>
    </xf>
    <xf numFmtId="16" fontId="27" fillId="5" borderId="2" xfId="0" applyNumberFormat="1" applyFont="1" applyFill="1" applyBorder="1" applyAlignment="1">
      <alignment horizontal="left" wrapText="1"/>
    </xf>
    <xf numFmtId="0" fontId="27" fillId="5" borderId="2" xfId="0" applyFont="1" applyFill="1" applyBorder="1" applyAlignment="1">
      <alignment vertical="top" wrapText="1"/>
    </xf>
    <xf numFmtId="0" fontId="27" fillId="5" borderId="2" xfId="0" applyFont="1" applyFill="1" applyBorder="1" applyAlignment="1">
      <alignment horizontal="left" vertical="top" wrapText="1"/>
    </xf>
    <xf numFmtId="166" fontId="7" fillId="5" borderId="2" xfId="210" applyNumberFormat="1" applyFont="1" applyFill="1" applyBorder="1" applyAlignment="1">
      <alignment horizontal="center" vertical="center"/>
    </xf>
    <xf numFmtId="166" fontId="23" fillId="5" borderId="37" xfId="2" applyNumberFormat="1" applyFont="1" applyFill="1" applyBorder="1" applyAlignment="1">
      <alignment horizontal="center" vertical="top"/>
    </xf>
    <xf numFmtId="166" fontId="8" fillId="5" borderId="25" xfId="307" applyNumberFormat="1" applyFont="1" applyFill="1" applyBorder="1" applyAlignment="1">
      <alignment horizontal="center" vertical="center" wrapText="1"/>
    </xf>
    <xf numFmtId="166" fontId="23" fillId="5" borderId="37" xfId="307" applyNumberFormat="1" applyFont="1" applyFill="1" applyBorder="1" applyAlignment="1">
      <alignment horizontal="center" vertical="center"/>
    </xf>
    <xf numFmtId="0" fontId="7" fillId="5" borderId="2" xfId="307" applyFont="1" applyFill="1" applyBorder="1" applyAlignment="1">
      <alignment horizontal="center" vertical="center" wrapText="1"/>
    </xf>
    <xf numFmtId="166" fontId="23" fillId="5" borderId="2" xfId="307" applyNumberFormat="1" applyFont="1" applyFill="1" applyBorder="1" applyAlignment="1">
      <alignment horizontal="center" vertical="center"/>
    </xf>
    <xf numFmtId="0" fontId="7" fillId="5" borderId="4" xfId="307" applyNumberFormat="1" applyFont="1" applyFill="1" applyBorder="1" applyAlignment="1">
      <alignment horizontal="left" vertical="top" wrapText="1"/>
    </xf>
    <xf numFmtId="0" fontId="27" fillId="0" borderId="32" xfId="0" applyFont="1" applyBorder="1" applyAlignment="1">
      <alignment vertical="center" wrapText="1"/>
    </xf>
    <xf numFmtId="0" fontId="7" fillId="5" borderId="39" xfId="307" applyFont="1" applyFill="1" applyBorder="1" applyAlignment="1">
      <alignment horizontal="center" vertical="center" wrapText="1"/>
    </xf>
    <xf numFmtId="0" fontId="7" fillId="5" borderId="5" xfId="307" applyFont="1" applyFill="1" applyBorder="1" applyAlignment="1">
      <alignment horizontal="center" vertical="center" wrapText="1"/>
    </xf>
    <xf numFmtId="0" fontId="36" fillId="5" borderId="5" xfId="0" applyFont="1" applyFill="1" applyBorder="1" applyAlignment="1">
      <alignment horizontal="center" vertical="center"/>
    </xf>
    <xf numFmtId="0" fontId="27" fillId="5" borderId="5" xfId="0" applyFont="1" applyFill="1" applyBorder="1" applyAlignment="1">
      <alignment horizontal="center" vertical="center"/>
    </xf>
    <xf numFmtId="0" fontId="8" fillId="5" borderId="4" xfId="307" applyFont="1" applyFill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166" fontId="23" fillId="5" borderId="37" xfId="2" applyNumberFormat="1" applyFont="1" applyFill="1" applyBorder="1" applyAlignment="1">
      <alignment horizontal="center" vertical="top"/>
    </xf>
    <xf numFmtId="0" fontId="7" fillId="5" borderId="24" xfId="57" applyFont="1" applyFill="1" applyBorder="1" applyAlignment="1">
      <alignment horizontal="center" vertical="center" wrapText="1"/>
    </xf>
    <xf numFmtId="0" fontId="7" fillId="5" borderId="25" xfId="57" applyFont="1" applyFill="1" applyBorder="1" applyAlignment="1">
      <alignment horizontal="center" vertical="center" wrapText="1"/>
    </xf>
    <xf numFmtId="0" fontId="17" fillId="0" borderId="2" xfId="0" applyFont="1" applyBorder="1" applyAlignment="1">
      <alignment vertical="center" wrapText="1"/>
    </xf>
    <xf numFmtId="166" fontId="23" fillId="0" borderId="2" xfId="309" applyNumberFormat="1" applyFont="1" applyFill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166" fontId="23" fillId="0" borderId="4" xfId="309" applyNumberFormat="1" applyFont="1" applyFill="1" applyBorder="1" applyAlignment="1">
      <alignment vertical="center"/>
    </xf>
    <xf numFmtId="0" fontId="17" fillId="0" borderId="4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justify" vertical="top" wrapText="1"/>
    </xf>
    <xf numFmtId="166" fontId="9" fillId="5" borderId="4" xfId="106" applyNumberFormat="1" applyFont="1" applyFill="1" applyBorder="1" applyAlignment="1">
      <alignment horizontal="center" vertical="center" wrapText="1"/>
    </xf>
    <xf numFmtId="0" fontId="8" fillId="0" borderId="2" xfId="309" applyFont="1" applyFill="1" applyBorder="1" applyAlignment="1">
      <alignment horizontal="center" vertical="center" wrapText="1"/>
    </xf>
    <xf numFmtId="0" fontId="8" fillId="0" borderId="2" xfId="106" applyNumberFormat="1" applyFont="1" applyFill="1" applyBorder="1" applyAlignment="1">
      <alignment horizontal="left" vertical="top" wrapText="1"/>
    </xf>
    <xf numFmtId="0" fontId="8" fillId="0" borderId="2" xfId="309" applyFont="1" applyFill="1" applyBorder="1" applyAlignment="1">
      <alignment vertical="center" wrapText="1"/>
    </xf>
    <xf numFmtId="0" fontId="7" fillId="0" borderId="2" xfId="309" applyFont="1" applyFill="1" applyBorder="1" applyAlignment="1">
      <alignment vertical="center" wrapText="1"/>
    </xf>
    <xf numFmtId="0" fontId="7" fillId="0" borderId="2" xfId="309" applyNumberFormat="1" applyFont="1" applyFill="1" applyBorder="1" applyAlignment="1">
      <alignment horizontal="left" vertical="top" wrapText="1"/>
    </xf>
    <xf numFmtId="0" fontId="33" fillId="0" borderId="4" xfId="309" applyFont="1" applyFill="1" applyBorder="1" applyAlignment="1">
      <alignment vertical="center" wrapText="1"/>
    </xf>
    <xf numFmtId="0" fontId="17" fillId="0" borderId="2" xfId="309" applyFont="1" applyFill="1" applyBorder="1" applyAlignment="1">
      <alignment vertical="center" wrapText="1"/>
    </xf>
    <xf numFmtId="0" fontId="33" fillId="0" borderId="2" xfId="309" applyFont="1" applyFill="1" applyBorder="1" applyAlignment="1">
      <alignment vertical="center" wrapText="1"/>
    </xf>
    <xf numFmtId="49" fontId="33" fillId="0" borderId="2" xfId="309" applyNumberFormat="1" applyFont="1" applyFill="1" applyBorder="1" applyAlignment="1">
      <alignment vertical="center" wrapText="1"/>
    </xf>
    <xf numFmtId="0" fontId="32" fillId="0" borderId="49" xfId="0" applyFont="1" applyBorder="1" applyAlignment="1">
      <alignment horizontal="justify" vertical="top" wrapText="1"/>
    </xf>
    <xf numFmtId="0" fontId="32" fillId="0" borderId="32" xfId="0" applyFont="1" applyBorder="1" applyAlignment="1">
      <alignment horizontal="justify" vertical="top" wrapText="1"/>
    </xf>
    <xf numFmtId="0" fontId="32" fillId="0" borderId="2" xfId="0" applyFont="1" applyBorder="1" applyAlignment="1">
      <alignment wrapText="1"/>
    </xf>
    <xf numFmtId="0" fontId="32" fillId="0" borderId="2" xfId="309" applyNumberFormat="1" applyFont="1" applyFill="1" applyBorder="1" applyAlignment="1">
      <alignment horizontal="left" vertical="top" wrapText="1"/>
    </xf>
    <xf numFmtId="0" fontId="23" fillId="0" borderId="2" xfId="309" applyFont="1" applyFill="1" applyBorder="1" applyAlignment="1">
      <alignment vertical="center"/>
    </xf>
    <xf numFmtId="0" fontId="17" fillId="0" borderId="4" xfId="0" applyFont="1" applyBorder="1" applyAlignment="1">
      <alignment vertical="center" wrapText="1"/>
    </xf>
    <xf numFmtId="0" fontId="17" fillId="0" borderId="48" xfId="0" applyFont="1" applyBorder="1" applyAlignment="1">
      <alignment horizontal="center" vertical="center" wrapText="1"/>
    </xf>
    <xf numFmtId="166" fontId="8" fillId="5" borderId="37" xfId="2" applyNumberFormat="1" applyFont="1" applyFill="1" applyBorder="1" applyAlignment="1">
      <alignment vertical="center" wrapText="1"/>
    </xf>
    <xf numFmtId="0" fontId="30" fillId="6" borderId="2" xfId="0" applyFont="1" applyFill="1" applyBorder="1" applyAlignment="1">
      <alignment horizontal="left" vertical="center" wrapText="1" indent="1"/>
    </xf>
    <xf numFmtId="0" fontId="29" fillId="0" borderId="2" xfId="0" applyFont="1" applyBorder="1" applyAlignment="1">
      <alignment wrapText="1"/>
    </xf>
    <xf numFmtId="0" fontId="7" fillId="5" borderId="32" xfId="2" applyNumberFormat="1" applyFont="1" applyFill="1" applyBorder="1" applyAlignment="1">
      <alignment horizontal="left" vertical="top" wrapText="1"/>
    </xf>
    <xf numFmtId="0" fontId="0" fillId="5" borderId="33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7" fillId="5" borderId="1" xfId="2" applyNumberFormat="1" applyFont="1" applyFill="1" applyBorder="1" applyAlignment="1">
      <alignment horizontal="left" vertical="top" wrapText="1"/>
    </xf>
    <xf numFmtId="0" fontId="29" fillId="6" borderId="2" xfId="0" applyFont="1" applyFill="1" applyBorder="1" applyAlignment="1">
      <alignment horizontal="justify" vertical="center" wrapText="1"/>
    </xf>
    <xf numFmtId="0" fontId="30" fillId="6" borderId="2" xfId="0" applyFont="1" applyFill="1" applyBorder="1" applyAlignment="1">
      <alignment horizontal="justify" vertical="center" wrapText="1"/>
    </xf>
    <xf numFmtId="0" fontId="29" fillId="6" borderId="2" xfId="0" applyFont="1" applyFill="1" applyBorder="1" applyAlignment="1">
      <alignment vertical="center" wrapText="1"/>
    </xf>
    <xf numFmtId="0" fontId="30" fillId="6" borderId="2" xfId="0" applyFont="1" applyFill="1" applyBorder="1" applyAlignment="1">
      <alignment vertical="center" wrapText="1"/>
    </xf>
    <xf numFmtId="0" fontId="29" fillId="6" borderId="2" xfId="0" applyFont="1" applyFill="1" applyBorder="1" applyAlignment="1">
      <alignment horizontal="left" vertical="center" wrapText="1" indent="1"/>
    </xf>
    <xf numFmtId="166" fontId="23" fillId="5" borderId="5" xfId="2" applyNumberFormat="1" applyFont="1" applyFill="1" applyBorder="1" applyAlignment="1">
      <alignment vertical="center"/>
    </xf>
    <xf numFmtId="0" fontId="27" fillId="0" borderId="2" xfId="0" applyFont="1" applyBorder="1" applyAlignment="1">
      <alignment vertical="center" wrapText="1"/>
    </xf>
    <xf numFmtId="0" fontId="27" fillId="0" borderId="4" xfId="0" applyFont="1" applyBorder="1" applyAlignment="1">
      <alignment vertical="center" wrapText="1"/>
    </xf>
    <xf numFmtId="0" fontId="27" fillId="0" borderId="4" xfId="0" applyFont="1" applyBorder="1" applyAlignment="1">
      <alignment horizontal="center" vertical="center" wrapText="1"/>
    </xf>
    <xf numFmtId="168" fontId="9" fillId="0" borderId="2" xfId="106" applyNumberFormat="1" applyFont="1" applyFill="1" applyBorder="1" applyAlignment="1">
      <alignment horizontal="center" vertical="center" wrapText="1"/>
    </xf>
    <xf numFmtId="0" fontId="0" fillId="0" borderId="11" xfId="0" applyFill="1" applyBorder="1"/>
    <xf numFmtId="0" fontId="0" fillId="0" borderId="0" xfId="0" applyFill="1" applyBorder="1"/>
    <xf numFmtId="0" fontId="0" fillId="0" borderId="13" xfId="0" applyFill="1" applyBorder="1"/>
    <xf numFmtId="0" fontId="0" fillId="0" borderId="14" xfId="0" applyFill="1" applyBorder="1"/>
    <xf numFmtId="0" fontId="9" fillId="0" borderId="32" xfId="106" applyNumberFormat="1" applyFont="1" applyFill="1" applyBorder="1" applyAlignment="1">
      <alignment horizontal="center" vertical="center" wrapText="1"/>
    </xf>
    <xf numFmtId="0" fontId="7" fillId="0" borderId="17" xfId="406" applyFont="1" applyFill="1" applyBorder="1" applyAlignment="1">
      <alignment vertical="top" wrapText="1"/>
    </xf>
    <xf numFmtId="0" fontId="7" fillId="0" borderId="18" xfId="406" applyFont="1" applyFill="1" applyBorder="1" applyAlignment="1">
      <alignment vertical="top" wrapText="1"/>
    </xf>
    <xf numFmtId="0" fontId="7" fillId="0" borderId="19" xfId="406" applyFont="1" applyFill="1" applyBorder="1" applyAlignment="1">
      <alignment vertical="top" wrapText="1"/>
    </xf>
    <xf numFmtId="0" fontId="8" fillId="0" borderId="2" xfId="406" applyFont="1" applyFill="1" applyBorder="1" applyAlignment="1">
      <alignment horizontal="center" vertical="center" textRotation="90" wrapText="1"/>
    </xf>
    <xf numFmtId="16" fontId="8" fillId="0" borderId="2" xfId="406" applyNumberFormat="1" applyFont="1" applyFill="1" applyBorder="1" applyAlignment="1">
      <alignment horizontal="center" vertical="center" textRotation="90" wrapText="1"/>
    </xf>
    <xf numFmtId="0" fontId="7" fillId="0" borderId="2" xfId="406" applyFont="1" applyFill="1" applyBorder="1" applyAlignment="1">
      <alignment wrapText="1"/>
    </xf>
    <xf numFmtId="166" fontId="23" fillId="0" borderId="2" xfId="406" applyNumberFormat="1" applyFont="1" applyFill="1" applyBorder="1" applyAlignment="1"/>
    <xf numFmtId="0" fontId="29" fillId="0" borderId="2" xfId="0" applyFont="1" applyBorder="1" applyAlignment="1">
      <alignment horizontal="justify" wrapText="1"/>
    </xf>
    <xf numFmtId="2" fontId="7" fillId="0" borderId="2" xfId="406" applyNumberFormat="1" applyFont="1" applyFill="1" applyBorder="1" applyAlignment="1">
      <alignment horizontal="center" vertical="center" wrapText="1"/>
    </xf>
    <xf numFmtId="0" fontId="27" fillId="0" borderId="2" xfId="0" applyFont="1" applyBorder="1" applyAlignment="1">
      <alignment horizontal="justify" vertical="top" wrapText="1"/>
    </xf>
    <xf numFmtId="166" fontId="23" fillId="5" borderId="38" xfId="2" applyNumberFormat="1" applyFont="1" applyFill="1" applyBorder="1" applyAlignment="1">
      <alignment horizontal="center" vertical="center"/>
    </xf>
    <xf numFmtId="0" fontId="9" fillId="0" borderId="27" xfId="106" applyNumberFormat="1" applyFont="1" applyFill="1" applyBorder="1" applyAlignment="1">
      <alignment vertical="top" wrapText="1"/>
    </xf>
    <xf numFmtId="166" fontId="9" fillId="0" borderId="27" xfId="106" applyNumberFormat="1" applyFont="1" applyFill="1" applyBorder="1" applyAlignment="1">
      <alignment vertical="top" wrapText="1"/>
    </xf>
    <xf numFmtId="0" fontId="9" fillId="0" borderId="30" xfId="406" applyFont="1" applyFill="1" applyBorder="1" applyAlignment="1">
      <alignment horizontal="center" vertical="center" textRotation="90" wrapText="1"/>
    </xf>
    <xf numFmtId="2" fontId="9" fillId="0" borderId="27" xfId="106" applyNumberFormat="1" applyFont="1" applyFill="1" applyBorder="1" applyAlignment="1">
      <alignment horizontal="center" vertical="center" wrapText="1"/>
    </xf>
    <xf numFmtId="168" fontId="9" fillId="0" borderId="27" xfId="106" applyNumberFormat="1" applyFont="1" applyFill="1" applyBorder="1" applyAlignment="1">
      <alignment horizontal="center" vertical="center" wrapText="1"/>
    </xf>
    <xf numFmtId="166" fontId="9" fillId="0" borderId="28" xfId="106" applyNumberFormat="1" applyFont="1" applyFill="1" applyBorder="1" applyAlignment="1">
      <alignment horizontal="center" vertical="center" wrapText="1"/>
    </xf>
    <xf numFmtId="0" fontId="27" fillId="0" borderId="27" xfId="0" applyFont="1" applyBorder="1" applyAlignment="1">
      <alignment horizontal="justify" vertical="top" wrapText="1"/>
    </xf>
    <xf numFmtId="0" fontId="29" fillId="0" borderId="27" xfId="0" applyFont="1" applyBorder="1" applyAlignment="1">
      <alignment horizontal="justify" wrapText="1"/>
    </xf>
    <xf numFmtId="0" fontId="7" fillId="0" borderId="27" xfId="406" applyFont="1" applyFill="1" applyBorder="1" applyAlignment="1">
      <alignment wrapText="1"/>
    </xf>
    <xf numFmtId="166" fontId="23" fillId="0" borderId="27" xfId="406" applyNumberFormat="1" applyFont="1" applyFill="1" applyBorder="1" applyAlignment="1"/>
    <xf numFmtId="0" fontId="24" fillId="5" borderId="23" xfId="57" applyFont="1" applyFill="1" applyBorder="1" applyAlignment="1">
      <alignment horizontal="left" vertical="center" wrapText="1"/>
    </xf>
    <xf numFmtId="0" fontId="24" fillId="5" borderId="24" xfId="57" applyFont="1" applyFill="1" applyBorder="1" applyAlignment="1">
      <alignment horizontal="left" vertical="center" wrapText="1"/>
    </xf>
    <xf numFmtId="0" fontId="24" fillId="5" borderId="25" xfId="57" applyFont="1" applyFill="1" applyBorder="1" applyAlignment="1">
      <alignment horizontal="left" vertical="center" wrapText="1"/>
    </xf>
    <xf numFmtId="0" fontId="7" fillId="5" borderId="34" xfId="2" applyFont="1" applyFill="1" applyBorder="1" applyAlignment="1">
      <alignment horizontal="left" vertical="top" wrapText="1"/>
    </xf>
    <xf numFmtId="0" fontId="7" fillId="5" borderId="16" xfId="2" applyFont="1" applyFill="1" applyBorder="1" applyAlignment="1">
      <alignment horizontal="left" vertical="top" wrapText="1"/>
    </xf>
    <xf numFmtId="166" fontId="23" fillId="5" borderId="37" xfId="2" applyNumberFormat="1" applyFont="1" applyFill="1" applyBorder="1" applyAlignment="1">
      <alignment horizontal="center" vertical="top"/>
    </xf>
    <xf numFmtId="166" fontId="23" fillId="5" borderId="3" xfId="2" applyNumberFormat="1" applyFont="1" applyFill="1" applyBorder="1" applyAlignment="1">
      <alignment horizontal="center" vertical="top"/>
    </xf>
    <xf numFmtId="166" fontId="23" fillId="5" borderId="20" xfId="2" applyNumberFormat="1" applyFont="1" applyFill="1" applyBorder="1" applyAlignment="1">
      <alignment horizontal="center" vertical="top"/>
    </xf>
    <xf numFmtId="0" fontId="7" fillId="5" borderId="22" xfId="2" applyFont="1" applyFill="1" applyBorder="1" applyAlignment="1">
      <alignment horizontal="left" vertical="top" wrapText="1"/>
    </xf>
    <xf numFmtId="0" fontId="7" fillId="0" borderId="36" xfId="2" applyFont="1" applyFill="1" applyBorder="1" applyAlignment="1">
      <alignment horizontal="center" vertical="top" wrapText="1"/>
    </xf>
    <xf numFmtId="0" fontId="7" fillId="0" borderId="18" xfId="2" applyFont="1" applyFill="1" applyBorder="1" applyAlignment="1">
      <alignment horizontal="center" vertical="top" wrapText="1"/>
    </xf>
    <xf numFmtId="0" fontId="7" fillId="0" borderId="19" xfId="2" applyFont="1" applyFill="1" applyBorder="1" applyAlignment="1">
      <alignment horizontal="center" vertical="top" wrapText="1"/>
    </xf>
    <xf numFmtId="0" fontId="9" fillId="0" borderId="5" xfId="503" applyFont="1" applyFill="1" applyBorder="1" applyAlignment="1">
      <alignment horizontal="center" vertical="center" textRotation="90" wrapText="1"/>
    </xf>
    <xf numFmtId="168" fontId="9" fillId="0" borderId="2" xfId="106" applyNumberFormat="1" applyFont="1" applyFill="1" applyBorder="1" applyAlignment="1">
      <alignment horizontal="center" vertical="center" wrapText="1"/>
    </xf>
    <xf numFmtId="0" fontId="8" fillId="0" borderId="2" xfId="503" applyFont="1" applyFill="1" applyBorder="1" applyAlignment="1">
      <alignment vertical="center" wrapText="1"/>
    </xf>
    <xf numFmtId="16" fontId="8" fillId="0" borderId="5" xfId="503" applyNumberFormat="1" applyFont="1" applyFill="1" applyBorder="1" applyAlignment="1">
      <alignment horizontal="center" vertical="center" textRotation="90" wrapText="1"/>
    </xf>
    <xf numFmtId="0" fontId="8" fillId="0" borderId="5" xfId="503" applyFont="1" applyFill="1" applyBorder="1" applyAlignment="1">
      <alignment horizontal="center" vertical="center" textRotation="90" wrapText="1"/>
    </xf>
    <xf numFmtId="0" fontId="9" fillId="0" borderId="2" xfId="106" applyNumberFormat="1" applyFont="1" applyFill="1" applyBorder="1" applyAlignment="1">
      <alignment vertical="top" wrapText="1"/>
    </xf>
    <xf numFmtId="0" fontId="9" fillId="0" borderId="32" xfId="106" applyNumberFormat="1" applyFont="1" applyFill="1" applyBorder="1" applyAlignment="1">
      <alignment horizontal="center" vertical="center" wrapText="1"/>
    </xf>
    <xf numFmtId="0" fontId="9" fillId="0" borderId="2" xfId="106" applyNumberFormat="1" applyFont="1" applyFill="1" applyBorder="1" applyAlignment="1">
      <alignment horizontal="center" vertical="center" wrapText="1"/>
    </xf>
    <xf numFmtId="0" fontId="13" fillId="0" borderId="2" xfId="503" applyFont="1" applyFill="1" applyBorder="1"/>
    <xf numFmtId="168" fontId="8" fillId="0" borderId="2" xfId="503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3" fillId="0" borderId="2" xfId="503" applyFont="1" applyBorder="1"/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wrapText="1"/>
    </xf>
    <xf numFmtId="0" fontId="39" fillId="0" borderId="8" xfId="0" applyFont="1" applyFill="1" applyBorder="1"/>
    <xf numFmtId="0" fontId="39" fillId="0" borderId="9" xfId="0" applyFont="1" applyFill="1" applyBorder="1"/>
    <xf numFmtId="0" fontId="39" fillId="0" borderId="10" xfId="0" applyFont="1" applyFill="1" applyBorder="1"/>
    <xf numFmtId="0" fontId="8" fillId="0" borderId="5" xfId="503" applyNumberFormat="1" applyFont="1" applyFill="1" applyBorder="1" applyAlignment="1">
      <alignment horizontal="left" vertical="top" wrapText="1"/>
    </xf>
    <xf numFmtId="0" fontId="39" fillId="0" borderId="2" xfId="0" applyFont="1" applyFill="1" applyBorder="1"/>
    <xf numFmtId="0" fontId="39" fillId="0" borderId="13" xfId="0" applyFont="1" applyFill="1" applyBorder="1"/>
    <xf numFmtId="0" fontId="39" fillId="0" borderId="14" xfId="0" applyFont="1" applyFill="1" applyBorder="1"/>
    <xf numFmtId="0" fontId="39" fillId="0" borderId="15" xfId="0" applyFont="1" applyFill="1" applyBorder="1"/>
    <xf numFmtId="166" fontId="9" fillId="0" borderId="2" xfId="106" applyNumberFormat="1" applyFont="1" applyFill="1" applyBorder="1" applyAlignment="1">
      <alignment horizontal="center" vertical="center" wrapText="1"/>
    </xf>
    <xf numFmtId="0" fontId="13" fillId="0" borderId="2" xfId="503" applyFont="1" applyBorder="1" applyAlignment="1">
      <alignment horizontal="center" vertical="center"/>
    </xf>
    <xf numFmtId="166" fontId="13" fillId="0" borderId="2" xfId="503" applyNumberFormat="1" applyFont="1" applyBorder="1" applyAlignment="1">
      <alignment horizontal="center" vertical="center"/>
    </xf>
    <xf numFmtId="166" fontId="13" fillId="0" borderId="2" xfId="503" applyNumberFormat="1" applyFont="1" applyFill="1" applyBorder="1" applyAlignment="1">
      <alignment horizontal="center" vertical="center"/>
    </xf>
    <xf numFmtId="166" fontId="8" fillId="0" borderId="25" xfId="503" applyNumberFormat="1" applyFont="1" applyFill="1" applyBorder="1" applyAlignment="1">
      <alignment horizontal="center" vertical="top" wrapText="1"/>
    </xf>
    <xf numFmtId="166" fontId="23" fillId="5" borderId="37" xfId="2" applyNumberFormat="1" applyFont="1" applyFill="1" applyBorder="1" applyAlignment="1">
      <alignment horizontal="center" vertical="center"/>
    </xf>
    <xf numFmtId="0" fontId="8" fillId="5" borderId="11" xfId="106" applyNumberFormat="1" applyFont="1" applyFill="1" applyBorder="1" applyAlignment="1">
      <alignment horizontal="left" vertical="top" wrapText="1"/>
    </xf>
    <xf numFmtId="0" fontId="8" fillId="5" borderId="0" xfId="106" applyNumberFormat="1" applyFont="1" applyFill="1" applyBorder="1" applyAlignment="1">
      <alignment horizontal="left" vertical="top" wrapText="1"/>
    </xf>
    <xf numFmtId="0" fontId="8" fillId="5" borderId="12" xfId="106" applyNumberFormat="1" applyFont="1" applyFill="1" applyBorder="1" applyAlignment="1">
      <alignment horizontal="left" vertical="top" wrapText="1"/>
    </xf>
    <xf numFmtId="166" fontId="23" fillId="5" borderId="37" xfId="2" applyNumberFormat="1" applyFont="1" applyFill="1" applyBorder="1" applyAlignment="1">
      <alignment horizontal="center" vertical="top"/>
    </xf>
    <xf numFmtId="166" fontId="23" fillId="5" borderId="3" xfId="2" applyNumberFormat="1" applyFont="1" applyFill="1" applyBorder="1" applyAlignment="1">
      <alignment horizontal="center" vertical="top"/>
    </xf>
    <xf numFmtId="0" fontId="7" fillId="5" borderId="34" xfId="2" applyFont="1" applyFill="1" applyBorder="1" applyAlignment="1">
      <alignment horizontal="left" vertical="top" wrapText="1"/>
    </xf>
    <xf numFmtId="0" fontId="7" fillId="5" borderId="16" xfId="2" applyFont="1" applyFill="1" applyBorder="1" applyAlignment="1">
      <alignment horizontal="left" vertical="top" wrapText="1"/>
    </xf>
    <xf numFmtId="0" fontId="24" fillId="5" borderId="8" xfId="57" applyFont="1" applyFill="1" applyBorder="1" applyAlignment="1">
      <alignment horizontal="left" vertical="center" wrapText="1"/>
    </xf>
    <xf numFmtId="0" fontId="24" fillId="5" borderId="9" xfId="57" applyFont="1" applyFill="1" applyBorder="1" applyAlignment="1">
      <alignment horizontal="left" vertical="center" wrapText="1"/>
    </xf>
    <xf numFmtId="0" fontId="24" fillId="5" borderId="10" xfId="57" applyFont="1" applyFill="1" applyBorder="1" applyAlignment="1">
      <alignment horizontal="left" vertical="center" wrapText="1"/>
    </xf>
    <xf numFmtId="166" fontId="8" fillId="5" borderId="2" xfId="2" applyNumberFormat="1" applyFont="1" applyFill="1" applyBorder="1" applyAlignment="1">
      <alignment horizontal="center" vertical="center" wrapText="1"/>
    </xf>
    <xf numFmtId="166" fontId="8" fillId="5" borderId="50" xfId="2" applyNumberFormat="1" applyFont="1" applyFill="1" applyBorder="1" applyAlignment="1">
      <alignment horizontal="center" vertical="center" wrapText="1"/>
    </xf>
    <xf numFmtId="0" fontId="8" fillId="5" borderId="11" xfId="106" applyNumberFormat="1" applyFont="1" applyFill="1" applyBorder="1" applyAlignment="1">
      <alignment horizontal="left" vertical="top" wrapText="1"/>
    </xf>
    <xf numFmtId="0" fontId="8" fillId="5" borderId="0" xfId="106" applyNumberFormat="1" applyFont="1" applyFill="1" applyBorder="1" applyAlignment="1">
      <alignment horizontal="left" vertical="top" wrapText="1"/>
    </xf>
    <xf numFmtId="0" fontId="8" fillId="5" borderId="12" xfId="106" applyNumberFormat="1" applyFont="1" applyFill="1" applyBorder="1" applyAlignment="1">
      <alignment horizontal="left" vertical="top" wrapText="1"/>
    </xf>
    <xf numFmtId="0" fontId="8" fillId="5" borderId="13" xfId="106" applyNumberFormat="1" applyFont="1" applyFill="1" applyBorder="1" applyAlignment="1">
      <alignment horizontal="left" vertical="top" wrapText="1"/>
    </xf>
    <xf numFmtId="0" fontId="8" fillId="5" borderId="14" xfId="106" applyNumberFormat="1" applyFont="1" applyFill="1" applyBorder="1" applyAlignment="1">
      <alignment horizontal="left" vertical="top" wrapText="1"/>
    </xf>
    <xf numFmtId="0" fontId="8" fillId="5" borderId="15" xfId="106" applyNumberFormat="1" applyFont="1" applyFill="1" applyBorder="1" applyAlignment="1">
      <alignment horizontal="left" vertical="top" wrapText="1"/>
    </xf>
    <xf numFmtId="0" fontId="7" fillId="5" borderId="34" xfId="2" applyFont="1" applyFill="1" applyBorder="1" applyAlignment="1">
      <alignment horizontal="left" vertical="top" wrapText="1"/>
    </xf>
    <xf numFmtId="0" fontId="7" fillId="5" borderId="16" xfId="2" applyFont="1" applyFill="1" applyBorder="1" applyAlignment="1">
      <alignment horizontal="left" vertical="top" wrapText="1"/>
    </xf>
    <xf numFmtId="0" fontId="7" fillId="5" borderId="22" xfId="2" applyFont="1" applyFill="1" applyBorder="1" applyAlignment="1">
      <alignment horizontal="left" vertical="top" wrapText="1"/>
    </xf>
    <xf numFmtId="168" fontId="9" fillId="5" borderId="1" xfId="106" applyNumberFormat="1" applyFont="1" applyFill="1" applyBorder="1" applyAlignment="1">
      <alignment horizontal="center" vertical="center" wrapText="1"/>
    </xf>
    <xf numFmtId="168" fontId="8" fillId="5" borderId="4" xfId="106" applyNumberFormat="1" applyFont="1" applyFill="1" applyBorder="1" applyAlignment="1">
      <alignment horizontal="center" vertical="center" wrapText="1"/>
    </xf>
    <xf numFmtId="168" fontId="8" fillId="5" borderId="2" xfId="106" applyNumberFormat="1" applyFont="1" applyFill="1" applyBorder="1" applyAlignment="1">
      <alignment horizontal="center" vertical="center" wrapText="1"/>
    </xf>
    <xf numFmtId="0" fontId="28" fillId="5" borderId="4" xfId="0" applyFont="1" applyFill="1" applyBorder="1" applyAlignment="1">
      <alignment vertical="center" wrapText="1"/>
    </xf>
    <xf numFmtId="0" fontId="29" fillId="5" borderId="2" xfId="0" applyFont="1" applyFill="1" applyBorder="1" applyAlignment="1">
      <alignment vertical="center" wrapText="1"/>
    </xf>
    <xf numFmtId="0" fontId="7" fillId="5" borderId="34" xfId="2" applyFont="1" applyFill="1" applyBorder="1" applyAlignment="1">
      <alignment horizontal="left" vertical="top" wrapText="1"/>
    </xf>
    <xf numFmtId="0" fontId="7" fillId="5" borderId="16" xfId="2" applyFont="1" applyFill="1" applyBorder="1" applyAlignment="1">
      <alignment horizontal="left" vertical="top" wrapText="1"/>
    </xf>
    <xf numFmtId="0" fontId="7" fillId="5" borderId="22" xfId="2" applyFont="1" applyFill="1" applyBorder="1" applyAlignment="1">
      <alignment horizontal="left" vertical="top" wrapText="1"/>
    </xf>
    <xf numFmtId="0" fontId="8" fillId="5" borderId="13" xfId="106" applyNumberFormat="1" applyFont="1" applyFill="1" applyBorder="1" applyAlignment="1">
      <alignment horizontal="center" vertical="top" wrapText="1"/>
    </xf>
    <xf numFmtId="0" fontId="8" fillId="5" borderId="14" xfId="106" applyNumberFormat="1" applyFont="1" applyFill="1" applyBorder="1" applyAlignment="1">
      <alignment horizontal="center" vertical="top" wrapText="1"/>
    </xf>
    <xf numFmtId="0" fontId="8" fillId="5" borderId="15" xfId="106" applyNumberFormat="1" applyFont="1" applyFill="1" applyBorder="1" applyAlignment="1">
      <alignment horizontal="center" vertical="top" wrapText="1"/>
    </xf>
    <xf numFmtId="0" fontId="8" fillId="5" borderId="0" xfId="2" applyFont="1" applyFill="1" applyBorder="1" applyAlignment="1">
      <alignment horizontal="center" vertical="center" textRotation="90" wrapText="1"/>
    </xf>
    <xf numFmtId="0" fontId="24" fillId="5" borderId="37" xfId="2" applyFont="1" applyFill="1" applyBorder="1" applyAlignment="1">
      <alignment horizontal="center" vertical="top" wrapText="1"/>
    </xf>
    <xf numFmtId="0" fontId="24" fillId="5" borderId="3" xfId="2" applyFont="1" applyFill="1" applyBorder="1" applyAlignment="1">
      <alignment horizontal="center" vertical="top" wrapText="1"/>
    </xf>
    <xf numFmtId="0" fontId="24" fillId="5" borderId="20" xfId="2" applyFont="1" applyFill="1" applyBorder="1" applyAlignment="1">
      <alignment horizontal="center" vertical="top" wrapText="1"/>
    </xf>
    <xf numFmtId="166" fontId="23" fillId="5" borderId="37" xfId="2" applyNumberFormat="1" applyFont="1" applyFill="1" applyBorder="1" applyAlignment="1">
      <alignment horizontal="center" vertical="top"/>
    </xf>
    <xf numFmtId="0" fontId="24" fillId="5" borderId="37" xfId="406" applyFont="1" applyFill="1" applyBorder="1" applyAlignment="1">
      <alignment horizontal="center" vertical="top" wrapText="1"/>
    </xf>
    <xf numFmtId="0" fontId="24" fillId="5" borderId="3" xfId="406" applyFont="1" applyFill="1" applyBorder="1" applyAlignment="1">
      <alignment horizontal="center" vertical="top" wrapText="1"/>
    </xf>
    <xf numFmtId="0" fontId="24" fillId="5" borderId="20" xfId="406" applyFont="1" applyFill="1" applyBorder="1" applyAlignment="1">
      <alignment horizontal="center" vertical="top" wrapText="1"/>
    </xf>
    <xf numFmtId="0" fontId="24" fillId="5" borderId="23" xfId="57" applyFont="1" applyFill="1" applyBorder="1" applyAlignment="1">
      <alignment horizontal="left" vertical="center" wrapText="1"/>
    </xf>
    <xf numFmtId="0" fontId="24" fillId="5" borderId="24" xfId="57" applyFont="1" applyFill="1" applyBorder="1" applyAlignment="1">
      <alignment horizontal="left" vertical="center" wrapText="1"/>
    </xf>
    <xf numFmtId="0" fontId="24" fillId="5" borderId="25" xfId="57" applyFont="1" applyFill="1" applyBorder="1" applyAlignment="1">
      <alignment horizontal="left" vertical="center" wrapText="1"/>
    </xf>
    <xf numFmtId="16" fontId="8" fillId="5" borderId="8" xfId="2" applyNumberFormat="1" applyFont="1" applyFill="1" applyBorder="1" applyAlignment="1">
      <alignment horizontal="center" vertical="center" textRotation="90" wrapText="1"/>
    </xf>
    <xf numFmtId="16" fontId="8" fillId="5" borderId="9" xfId="2" applyNumberFormat="1" applyFont="1" applyFill="1" applyBorder="1" applyAlignment="1">
      <alignment horizontal="center" vertical="center" textRotation="90" wrapText="1"/>
    </xf>
    <xf numFmtId="16" fontId="8" fillId="5" borderId="10" xfId="2" applyNumberFormat="1" applyFont="1" applyFill="1" applyBorder="1" applyAlignment="1">
      <alignment horizontal="center" vertical="center" textRotation="90" wrapText="1"/>
    </xf>
    <xf numFmtId="16" fontId="8" fillId="5" borderId="11" xfId="2" applyNumberFormat="1" applyFont="1" applyFill="1" applyBorder="1" applyAlignment="1">
      <alignment horizontal="center" vertical="center" textRotation="90" wrapText="1"/>
    </xf>
    <xf numFmtId="16" fontId="8" fillId="5" borderId="0" xfId="2" applyNumberFormat="1" applyFont="1" applyFill="1" applyBorder="1" applyAlignment="1">
      <alignment horizontal="center" vertical="center" textRotation="90" wrapText="1"/>
    </xf>
    <xf numFmtId="16" fontId="8" fillId="5" borderId="12" xfId="2" applyNumberFormat="1" applyFont="1" applyFill="1" applyBorder="1" applyAlignment="1">
      <alignment horizontal="center" vertical="center" textRotation="90" wrapText="1"/>
    </xf>
    <xf numFmtId="16" fontId="8" fillId="5" borderId="13" xfId="2" applyNumberFormat="1" applyFont="1" applyFill="1" applyBorder="1" applyAlignment="1">
      <alignment horizontal="center" vertical="center" textRotation="90" wrapText="1"/>
    </xf>
    <xf numFmtId="16" fontId="8" fillId="5" borderId="14" xfId="2" applyNumberFormat="1" applyFont="1" applyFill="1" applyBorder="1" applyAlignment="1">
      <alignment horizontal="center" vertical="center" textRotation="90" wrapText="1"/>
    </xf>
    <xf numFmtId="16" fontId="8" fillId="5" borderId="15" xfId="2" applyNumberFormat="1" applyFont="1" applyFill="1" applyBorder="1" applyAlignment="1">
      <alignment horizontal="center" vertical="center" textRotation="90" wrapText="1"/>
    </xf>
    <xf numFmtId="0" fontId="27" fillId="5" borderId="8" xfId="0" applyFont="1" applyFill="1" applyBorder="1" applyAlignment="1">
      <alignment horizontal="center"/>
    </xf>
    <xf numFmtId="0" fontId="27" fillId="5" borderId="9" xfId="0" applyFont="1" applyFill="1" applyBorder="1" applyAlignment="1">
      <alignment horizontal="center"/>
    </xf>
    <xf numFmtId="0" fontId="27" fillId="5" borderId="10" xfId="0" applyFont="1" applyFill="1" applyBorder="1" applyAlignment="1">
      <alignment horizontal="center"/>
    </xf>
    <xf numFmtId="0" fontId="27" fillId="5" borderId="11" xfId="0" applyFont="1" applyFill="1" applyBorder="1" applyAlignment="1">
      <alignment horizontal="center"/>
    </xf>
    <xf numFmtId="0" fontId="27" fillId="5" borderId="0" xfId="0" applyFont="1" applyFill="1" applyBorder="1" applyAlignment="1">
      <alignment horizontal="center"/>
    </xf>
    <xf numFmtId="0" fontId="27" fillId="5" borderId="12" xfId="0" applyFont="1" applyFill="1" applyBorder="1" applyAlignment="1">
      <alignment horizontal="center"/>
    </xf>
    <xf numFmtId="0" fontId="8" fillId="5" borderId="8" xfId="106" applyNumberFormat="1" applyFont="1" applyFill="1" applyBorder="1" applyAlignment="1">
      <alignment horizontal="left" vertical="top" wrapText="1"/>
    </xf>
    <xf numFmtId="0" fontId="8" fillId="5" borderId="9" xfId="106" applyNumberFormat="1" applyFont="1" applyFill="1" applyBorder="1" applyAlignment="1">
      <alignment horizontal="left" vertical="top" wrapText="1"/>
    </xf>
    <xf numFmtId="0" fontId="8" fillId="5" borderId="10" xfId="106" applyNumberFormat="1" applyFont="1" applyFill="1" applyBorder="1" applyAlignment="1">
      <alignment horizontal="left" vertical="top" wrapText="1"/>
    </xf>
    <xf numFmtId="0" fontId="8" fillId="5" borderId="11" xfId="106" applyNumberFormat="1" applyFont="1" applyFill="1" applyBorder="1" applyAlignment="1">
      <alignment horizontal="left" vertical="top" wrapText="1"/>
    </xf>
    <xf numFmtId="0" fontId="8" fillId="5" borderId="0" xfId="106" applyNumberFormat="1" applyFont="1" applyFill="1" applyBorder="1" applyAlignment="1">
      <alignment horizontal="left" vertical="top" wrapText="1"/>
    </xf>
    <xf numFmtId="0" fontId="8" fillId="5" borderId="12" xfId="106" applyNumberFormat="1" applyFont="1" applyFill="1" applyBorder="1" applyAlignment="1">
      <alignment horizontal="left" vertical="top" wrapText="1"/>
    </xf>
    <xf numFmtId="0" fontId="8" fillId="5" borderId="13" xfId="106" applyNumberFormat="1" applyFont="1" applyFill="1" applyBorder="1" applyAlignment="1">
      <alignment horizontal="left" vertical="top" wrapText="1"/>
    </xf>
    <xf numFmtId="0" fontId="8" fillId="5" borderId="14" xfId="106" applyNumberFormat="1" applyFont="1" applyFill="1" applyBorder="1" applyAlignment="1">
      <alignment horizontal="left" vertical="top" wrapText="1"/>
    </xf>
    <xf numFmtId="0" fontId="8" fillId="5" borderId="15" xfId="106" applyNumberFormat="1" applyFont="1" applyFill="1" applyBorder="1" applyAlignment="1">
      <alignment horizontal="left" vertical="top" wrapText="1"/>
    </xf>
    <xf numFmtId="0" fontId="8" fillId="5" borderId="8" xfId="106" applyNumberFormat="1" applyFont="1" applyFill="1" applyBorder="1" applyAlignment="1">
      <alignment horizontal="center" vertical="top" wrapText="1"/>
    </xf>
    <xf numFmtId="0" fontId="8" fillId="5" borderId="9" xfId="106" applyNumberFormat="1" applyFont="1" applyFill="1" applyBorder="1" applyAlignment="1">
      <alignment horizontal="center" vertical="top" wrapText="1"/>
    </xf>
    <xf numFmtId="0" fontId="8" fillId="5" borderId="10" xfId="106" applyNumberFormat="1" applyFont="1" applyFill="1" applyBorder="1" applyAlignment="1">
      <alignment horizontal="center" vertical="top" wrapText="1"/>
    </xf>
    <xf numFmtId="0" fontId="24" fillId="5" borderId="37" xfId="2" applyFont="1" applyFill="1" applyBorder="1" applyAlignment="1">
      <alignment horizontal="center" vertical="top" wrapText="1"/>
    </xf>
    <xf numFmtId="0" fontId="24" fillId="5" borderId="3" xfId="2" applyFont="1" applyFill="1" applyBorder="1" applyAlignment="1">
      <alignment horizontal="center" vertical="top" wrapText="1"/>
    </xf>
    <xf numFmtId="0" fontId="24" fillId="5" borderId="20" xfId="2" applyFont="1" applyFill="1" applyBorder="1" applyAlignment="1">
      <alignment horizontal="center" vertical="top" wrapText="1"/>
    </xf>
    <xf numFmtId="0" fontId="7" fillId="0" borderId="34" xfId="406" applyFont="1" applyFill="1" applyBorder="1" applyAlignment="1">
      <alignment horizontal="left" vertical="top" wrapText="1"/>
    </xf>
    <xf numFmtId="0" fontId="7" fillId="0" borderId="16" xfId="406" applyFont="1" applyFill="1" applyBorder="1" applyAlignment="1">
      <alignment horizontal="left" vertical="top" wrapText="1"/>
    </xf>
    <xf numFmtId="0" fontId="7" fillId="0" borderId="22" xfId="406" applyFont="1" applyFill="1" applyBorder="1" applyAlignment="1">
      <alignment horizontal="left" vertical="top" wrapText="1"/>
    </xf>
    <xf numFmtId="0" fontId="8" fillId="0" borderId="8" xfId="106" applyNumberFormat="1" applyFont="1" applyFill="1" applyBorder="1" applyAlignment="1">
      <alignment horizontal="left" vertical="top" wrapText="1"/>
    </xf>
    <xf numFmtId="0" fontId="8" fillId="0" borderId="9" xfId="106" applyNumberFormat="1" applyFont="1" applyFill="1" applyBorder="1" applyAlignment="1">
      <alignment horizontal="left" vertical="top" wrapText="1"/>
    </xf>
    <xf numFmtId="0" fontId="8" fillId="0" borderId="10" xfId="106" applyNumberFormat="1" applyFont="1" applyFill="1" applyBorder="1" applyAlignment="1">
      <alignment horizontal="left" vertical="top" wrapText="1"/>
    </xf>
    <xf numFmtId="0" fontId="8" fillId="0" borderId="11" xfId="106" applyNumberFormat="1" applyFont="1" applyFill="1" applyBorder="1" applyAlignment="1">
      <alignment horizontal="left" vertical="top" wrapText="1"/>
    </xf>
    <xf numFmtId="0" fontId="8" fillId="0" borderId="0" xfId="106" applyNumberFormat="1" applyFont="1" applyFill="1" applyBorder="1" applyAlignment="1">
      <alignment horizontal="left" vertical="top" wrapText="1"/>
    </xf>
    <xf numFmtId="0" fontId="8" fillId="0" borderId="12" xfId="106" applyNumberFormat="1" applyFont="1" applyFill="1" applyBorder="1" applyAlignment="1">
      <alignment horizontal="left" vertical="top" wrapText="1"/>
    </xf>
    <xf numFmtId="0" fontId="8" fillId="0" borderId="13" xfId="106" applyNumberFormat="1" applyFont="1" applyFill="1" applyBorder="1" applyAlignment="1">
      <alignment horizontal="left" vertical="top" wrapText="1"/>
    </xf>
    <xf numFmtId="0" fontId="8" fillId="0" borderId="14" xfId="106" applyNumberFormat="1" applyFont="1" applyFill="1" applyBorder="1" applyAlignment="1">
      <alignment horizontal="left" vertical="top" wrapText="1"/>
    </xf>
    <xf numFmtId="0" fontId="8" fillId="0" borderId="15" xfId="106" applyNumberFormat="1" applyFont="1" applyFill="1" applyBorder="1" applyAlignment="1">
      <alignment horizontal="left" vertical="top" wrapText="1"/>
    </xf>
    <xf numFmtId="166" fontId="23" fillId="0" borderId="37" xfId="406" applyNumberFormat="1" applyFont="1" applyFill="1" applyBorder="1" applyAlignment="1">
      <alignment horizontal="center" vertical="top"/>
    </xf>
    <xf numFmtId="166" fontId="23" fillId="0" borderId="3" xfId="406" applyNumberFormat="1" applyFont="1" applyFill="1" applyBorder="1" applyAlignment="1">
      <alignment horizontal="center" vertical="top"/>
    </xf>
    <xf numFmtId="166" fontId="23" fillId="0" borderId="20" xfId="406" applyNumberFormat="1" applyFont="1" applyFill="1" applyBorder="1" applyAlignment="1">
      <alignment horizontal="center" vertical="top"/>
    </xf>
    <xf numFmtId="0" fontId="7" fillId="5" borderId="34" xfId="2" applyFont="1" applyFill="1" applyBorder="1" applyAlignment="1">
      <alignment horizontal="center" vertical="top" wrapText="1"/>
    </xf>
    <xf numFmtId="0" fontId="7" fillId="5" borderId="16" xfId="2" applyFont="1" applyFill="1" applyBorder="1" applyAlignment="1">
      <alignment horizontal="center" vertical="top" wrapText="1"/>
    </xf>
    <xf numFmtId="0" fontId="7" fillId="5" borderId="22" xfId="2" applyFont="1" applyFill="1" applyBorder="1" applyAlignment="1">
      <alignment horizontal="center" vertical="top" wrapText="1"/>
    </xf>
    <xf numFmtId="166" fontId="23" fillId="5" borderId="37" xfId="2" applyNumberFormat="1" applyFont="1" applyFill="1" applyBorder="1" applyAlignment="1">
      <alignment horizontal="center" vertical="top"/>
    </xf>
    <xf numFmtId="166" fontId="23" fillId="5" borderId="3" xfId="2" applyNumberFormat="1" applyFont="1" applyFill="1" applyBorder="1" applyAlignment="1">
      <alignment horizontal="center" vertical="top"/>
    </xf>
    <xf numFmtId="166" fontId="23" fillId="5" borderId="20" xfId="2" applyNumberFormat="1" applyFont="1" applyFill="1" applyBorder="1" applyAlignment="1">
      <alignment horizontal="center" vertical="top"/>
    </xf>
    <xf numFmtId="0" fontId="9" fillId="0" borderId="23" xfId="57" applyFont="1" applyFill="1" applyBorder="1" applyAlignment="1">
      <alignment horizontal="left" vertical="center" wrapText="1"/>
    </xf>
    <xf numFmtId="0" fontId="9" fillId="0" borderId="24" xfId="57" applyFont="1" applyFill="1" applyBorder="1" applyAlignment="1">
      <alignment horizontal="left" vertical="center" wrapText="1"/>
    </xf>
    <xf numFmtId="0" fontId="9" fillId="0" borderId="25" xfId="57" applyFont="1" applyFill="1" applyBorder="1" applyAlignment="1">
      <alignment horizontal="left" vertical="center" wrapText="1"/>
    </xf>
    <xf numFmtId="0" fontId="8" fillId="0" borderId="21" xfId="503" applyFont="1" applyFill="1" applyBorder="1" applyAlignment="1">
      <alignment horizontal="left" vertical="top" wrapText="1"/>
    </xf>
    <xf numFmtId="0" fontId="8" fillId="0" borderId="16" xfId="503" applyFont="1" applyFill="1" applyBorder="1" applyAlignment="1">
      <alignment horizontal="left" vertical="top" wrapText="1"/>
    </xf>
    <xf numFmtId="0" fontId="8" fillId="0" borderId="22" xfId="503" applyFont="1" applyFill="1" applyBorder="1" applyAlignment="1">
      <alignment horizontal="left" vertical="top" wrapText="1"/>
    </xf>
    <xf numFmtId="166" fontId="13" fillId="0" borderId="1" xfId="503" applyNumberFormat="1" applyFont="1" applyFill="1" applyBorder="1" applyAlignment="1">
      <alignment horizontal="center" vertical="top"/>
    </xf>
    <xf numFmtId="166" fontId="13" fillId="0" borderId="3" xfId="503" applyNumberFormat="1" applyFont="1" applyFill="1" applyBorder="1" applyAlignment="1">
      <alignment horizontal="center" vertical="top"/>
    </xf>
    <xf numFmtId="166" fontId="13" fillId="0" borderId="20" xfId="503" applyNumberFormat="1" applyFont="1" applyFill="1" applyBorder="1" applyAlignment="1">
      <alignment horizontal="center" vertical="top"/>
    </xf>
    <xf numFmtId="0" fontId="7" fillId="5" borderId="34" xfId="2" applyFont="1" applyFill="1" applyBorder="1" applyAlignment="1">
      <alignment horizontal="left" vertical="top" wrapText="1"/>
    </xf>
    <xf numFmtId="0" fontId="7" fillId="5" borderId="16" xfId="2" applyFont="1" applyFill="1" applyBorder="1" applyAlignment="1">
      <alignment horizontal="left" vertical="top" wrapText="1"/>
    </xf>
    <xf numFmtId="0" fontId="7" fillId="5" borderId="22" xfId="2" applyFont="1" applyFill="1" applyBorder="1" applyAlignment="1">
      <alignment horizontal="left" vertical="top" wrapText="1"/>
    </xf>
    <xf numFmtId="0" fontId="7" fillId="5" borderId="23" xfId="57" applyFont="1" applyFill="1" applyBorder="1" applyAlignment="1">
      <alignment horizontal="center" vertical="center" wrapText="1"/>
    </xf>
    <xf numFmtId="0" fontId="7" fillId="5" borderId="24" xfId="57" applyFont="1" applyFill="1" applyBorder="1" applyAlignment="1">
      <alignment horizontal="center" vertical="center" wrapText="1"/>
    </xf>
    <xf numFmtId="0" fontId="7" fillId="5" borderId="25" xfId="57" applyFont="1" applyFill="1" applyBorder="1" applyAlignment="1">
      <alignment horizontal="center" vertical="center" wrapText="1"/>
    </xf>
    <xf numFmtId="0" fontId="8" fillId="5" borderId="11" xfId="106" applyNumberFormat="1" applyFont="1" applyFill="1" applyBorder="1" applyAlignment="1">
      <alignment horizontal="center" vertical="top" wrapText="1"/>
    </xf>
    <xf numFmtId="0" fontId="8" fillId="5" borderId="0" xfId="106" applyNumberFormat="1" applyFont="1" applyFill="1" applyBorder="1" applyAlignment="1">
      <alignment horizontal="center" vertical="top" wrapText="1"/>
    </xf>
    <xf numFmtId="0" fontId="8" fillId="5" borderId="12" xfId="106" applyNumberFormat="1" applyFont="1" applyFill="1" applyBorder="1" applyAlignment="1">
      <alignment horizontal="center" vertical="top" wrapText="1"/>
    </xf>
    <xf numFmtId="0" fontId="8" fillId="5" borderId="13" xfId="106" applyNumberFormat="1" applyFont="1" applyFill="1" applyBorder="1" applyAlignment="1">
      <alignment horizontal="center" vertical="top" wrapText="1"/>
    </xf>
    <xf numFmtId="0" fontId="8" fillId="5" borderId="14" xfId="106" applyNumberFormat="1" applyFont="1" applyFill="1" applyBorder="1" applyAlignment="1">
      <alignment horizontal="center" vertical="top" wrapText="1"/>
    </xf>
    <xf numFmtId="0" fontId="8" fillId="5" borderId="15" xfId="106" applyNumberFormat="1" applyFont="1" applyFill="1" applyBorder="1" applyAlignment="1">
      <alignment horizontal="center" vertical="top" wrapText="1"/>
    </xf>
    <xf numFmtId="0" fontId="8" fillId="5" borderId="8" xfId="2" applyFont="1" applyFill="1" applyBorder="1" applyAlignment="1">
      <alignment horizontal="center" vertical="center" textRotation="90" wrapText="1"/>
    </xf>
    <xf numFmtId="0" fontId="8" fillId="5" borderId="9" xfId="2" applyFont="1" applyFill="1" applyBorder="1" applyAlignment="1">
      <alignment horizontal="center" vertical="center" textRotation="90" wrapText="1"/>
    </xf>
    <xf numFmtId="0" fontId="8" fillId="5" borderId="11" xfId="2" applyFont="1" applyFill="1" applyBorder="1" applyAlignment="1">
      <alignment horizontal="center" vertical="center" textRotation="90" wrapText="1"/>
    </xf>
    <xf numFmtId="0" fontId="8" fillId="5" borderId="0" xfId="2" applyFont="1" applyFill="1" applyBorder="1" applyAlignment="1">
      <alignment horizontal="center" vertical="center" textRotation="90" wrapText="1"/>
    </xf>
    <xf numFmtId="0" fontId="8" fillId="5" borderId="13" xfId="2" applyFont="1" applyFill="1" applyBorder="1" applyAlignment="1">
      <alignment horizontal="center" vertical="center" textRotation="90" wrapText="1"/>
    </xf>
    <xf numFmtId="0" fontId="8" fillId="5" borderId="14" xfId="2" applyFont="1" applyFill="1" applyBorder="1" applyAlignment="1">
      <alignment horizontal="center" vertical="center" textRotation="90" wrapText="1"/>
    </xf>
    <xf numFmtId="166" fontId="31" fillId="5" borderId="37" xfId="2" applyNumberFormat="1" applyFont="1" applyFill="1" applyBorder="1" applyAlignment="1">
      <alignment horizontal="center" vertical="top"/>
    </xf>
    <xf numFmtId="166" fontId="31" fillId="5" borderId="3" xfId="2" applyNumberFormat="1" applyFont="1" applyFill="1" applyBorder="1" applyAlignment="1">
      <alignment horizontal="center" vertical="top"/>
    </xf>
    <xf numFmtId="166" fontId="31" fillId="5" borderId="20" xfId="2" applyNumberFormat="1" applyFont="1" applyFill="1" applyBorder="1" applyAlignment="1">
      <alignment horizontal="center" vertical="top"/>
    </xf>
    <xf numFmtId="0" fontId="19" fillId="0" borderId="36" xfId="0" applyFont="1" applyBorder="1" applyAlignment="1">
      <alignment horizontal="center" vertical="top"/>
    </xf>
    <xf numFmtId="0" fontId="19" fillId="0" borderId="18" xfId="0" applyFont="1" applyBorder="1" applyAlignment="1">
      <alignment horizontal="center" vertical="top"/>
    </xf>
    <xf numFmtId="0" fontId="19" fillId="0" borderId="19" xfId="0" applyFont="1" applyBorder="1" applyAlignment="1">
      <alignment horizontal="center" vertical="top"/>
    </xf>
    <xf numFmtId="0" fontId="40" fillId="5" borderId="37" xfId="0" applyNumberFormat="1" applyFont="1" applyFill="1" applyBorder="1" applyAlignment="1">
      <alignment horizontal="center" vertical="top" wrapText="1"/>
    </xf>
    <xf numFmtId="0" fontId="40" fillId="5" borderId="3" xfId="0" applyNumberFormat="1" applyFont="1" applyFill="1" applyBorder="1" applyAlignment="1">
      <alignment horizontal="center" vertical="top" wrapText="1"/>
    </xf>
    <xf numFmtId="0" fontId="40" fillId="5" borderId="20" xfId="0" applyNumberFormat="1" applyFont="1" applyFill="1" applyBorder="1" applyAlignment="1">
      <alignment horizontal="center" vertical="top" wrapText="1"/>
    </xf>
    <xf numFmtId="0" fontId="27" fillId="5" borderId="8" xfId="0" applyFont="1" applyFill="1" applyBorder="1" applyAlignment="1">
      <alignment horizontal="center" vertical="top" wrapText="1"/>
    </xf>
    <xf numFmtId="0" fontId="27" fillId="5" borderId="9" xfId="0" applyFont="1" applyFill="1" applyBorder="1" applyAlignment="1">
      <alignment horizontal="center" vertical="top" wrapText="1"/>
    </xf>
    <xf numFmtId="0" fontId="27" fillId="5" borderId="10" xfId="0" applyFont="1" applyFill="1" applyBorder="1" applyAlignment="1">
      <alignment horizontal="center" vertical="top" wrapText="1"/>
    </xf>
    <xf numFmtId="0" fontId="27" fillId="5" borderId="11" xfId="0" applyFont="1" applyFill="1" applyBorder="1" applyAlignment="1">
      <alignment horizontal="center" vertical="top" wrapText="1"/>
    </xf>
    <xf numFmtId="0" fontId="27" fillId="5" borderId="0" xfId="0" applyFont="1" applyFill="1" applyBorder="1" applyAlignment="1">
      <alignment horizontal="center" vertical="top" wrapText="1"/>
    </xf>
    <xf numFmtId="0" fontId="27" fillId="5" borderId="12" xfId="0" applyFont="1" applyFill="1" applyBorder="1" applyAlignment="1">
      <alignment horizontal="center" vertical="top" wrapText="1"/>
    </xf>
    <xf numFmtId="0" fontId="24" fillId="5" borderId="8" xfId="57" applyFont="1" applyFill="1" applyBorder="1" applyAlignment="1">
      <alignment horizontal="left" vertical="center" wrapText="1"/>
    </xf>
    <xf numFmtId="0" fontId="24" fillId="5" borderId="9" xfId="57" applyFont="1" applyFill="1" applyBorder="1" applyAlignment="1">
      <alignment horizontal="left" vertical="center" wrapText="1"/>
    </xf>
    <xf numFmtId="0" fontId="24" fillId="5" borderId="10" xfId="57" applyFont="1" applyFill="1" applyBorder="1" applyAlignment="1">
      <alignment horizontal="left" vertical="center" wrapText="1"/>
    </xf>
    <xf numFmtId="0" fontId="7" fillId="0" borderId="36" xfId="2" applyFont="1" applyFill="1" applyBorder="1" applyAlignment="1">
      <alignment horizontal="center" vertical="top" wrapText="1"/>
    </xf>
    <xf numFmtId="0" fontId="7" fillId="0" borderId="18" xfId="2" applyFont="1" applyFill="1" applyBorder="1" applyAlignment="1">
      <alignment horizontal="center" vertical="top" wrapText="1"/>
    </xf>
    <xf numFmtId="0" fontId="7" fillId="0" borderId="19" xfId="2" applyFont="1" applyFill="1" applyBorder="1" applyAlignment="1">
      <alignment horizontal="center" vertical="top" wrapText="1"/>
    </xf>
    <xf numFmtId="0" fontId="7" fillId="0" borderId="40" xfId="2" applyFont="1" applyFill="1" applyBorder="1" applyAlignment="1">
      <alignment horizontal="center" vertical="top" wrapText="1"/>
    </xf>
    <xf numFmtId="0" fontId="7" fillId="0" borderId="41" xfId="2" applyFont="1" applyFill="1" applyBorder="1" applyAlignment="1">
      <alignment horizontal="center" vertical="top" wrapText="1"/>
    </xf>
    <xf numFmtId="0" fontId="7" fillId="0" borderId="42" xfId="2" applyFont="1" applyFill="1" applyBorder="1" applyAlignment="1">
      <alignment horizontal="center" vertical="top" wrapText="1"/>
    </xf>
    <xf numFmtId="0" fontId="25" fillId="0" borderId="0" xfId="0" applyFont="1" applyAlignment="1">
      <alignment horizontal="center" vertical="top" wrapText="1"/>
    </xf>
    <xf numFmtId="0" fontId="7" fillId="0" borderId="27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0" borderId="31" xfId="2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0" fontId="8" fillId="0" borderId="28" xfId="57" applyFont="1" applyFill="1" applyBorder="1" applyAlignment="1">
      <alignment horizontal="center" vertical="center" wrapText="1"/>
    </xf>
    <xf numFmtId="0" fontId="8" fillId="0" borderId="29" xfId="57" applyFont="1" applyFill="1" applyBorder="1" applyAlignment="1">
      <alignment horizontal="center" vertical="center" wrapText="1"/>
    </xf>
    <xf numFmtId="0" fontId="8" fillId="0" borderId="30" xfId="57" applyFont="1" applyFill="1" applyBorder="1" applyAlignment="1">
      <alignment horizontal="center" vertical="center" wrapText="1"/>
    </xf>
    <xf numFmtId="0" fontId="7" fillId="0" borderId="26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16" fillId="0" borderId="28" xfId="2" applyFont="1" applyFill="1" applyBorder="1" applyAlignment="1">
      <alignment horizontal="center" vertical="center" wrapText="1"/>
    </xf>
    <xf numFmtId="0" fontId="16" fillId="0" borderId="29" xfId="2" applyFont="1" applyFill="1" applyBorder="1" applyAlignment="1">
      <alignment horizontal="center" vertical="center" wrapText="1"/>
    </xf>
    <xf numFmtId="0" fontId="16" fillId="0" borderId="30" xfId="2" applyFont="1" applyFill="1" applyBorder="1" applyAlignment="1">
      <alignment horizontal="center" vertical="center" wrapText="1"/>
    </xf>
    <xf numFmtId="0" fontId="8" fillId="0" borderId="27" xfId="2" applyFont="1" applyFill="1" applyBorder="1" applyAlignment="1">
      <alignment horizontal="center" vertical="center"/>
    </xf>
    <xf numFmtId="0" fontId="8" fillId="0" borderId="17" xfId="503" applyFont="1" applyFill="1" applyBorder="1" applyAlignment="1">
      <alignment horizontal="center" vertical="top" wrapText="1"/>
    </xf>
    <xf numFmtId="0" fontId="8" fillId="0" borderId="18" xfId="503" applyFont="1" applyFill="1" applyBorder="1" applyAlignment="1">
      <alignment horizontal="center" vertical="top" wrapText="1"/>
    </xf>
    <xf numFmtId="0" fontId="8" fillId="0" borderId="19" xfId="503" applyFont="1" applyFill="1" applyBorder="1" applyAlignment="1">
      <alignment horizontal="center" vertical="top" wrapText="1"/>
    </xf>
    <xf numFmtId="0" fontId="9" fillId="5" borderId="1" xfId="503" applyFont="1" applyFill="1" applyBorder="1" applyAlignment="1">
      <alignment horizontal="center" vertical="center" wrapText="1"/>
    </xf>
    <xf numFmtId="0" fontId="9" fillId="5" borderId="3" xfId="503" applyFont="1" applyFill="1" applyBorder="1" applyAlignment="1">
      <alignment horizontal="center" vertical="center" wrapText="1"/>
    </xf>
    <xf numFmtId="0" fontId="9" fillId="5" borderId="20" xfId="503" applyFont="1" applyFill="1" applyBorder="1" applyAlignment="1">
      <alignment horizontal="center" vertical="center" wrapText="1"/>
    </xf>
    <xf numFmtId="0" fontId="24" fillId="5" borderId="36" xfId="2" applyFont="1" applyFill="1" applyBorder="1" applyAlignment="1">
      <alignment horizontal="center" vertical="top" wrapText="1"/>
    </xf>
    <xf numFmtId="0" fontId="24" fillId="5" borderId="18" xfId="2" applyFont="1" applyFill="1" applyBorder="1" applyAlignment="1">
      <alignment horizontal="center" vertical="top" wrapText="1"/>
    </xf>
    <xf numFmtId="0" fontId="24" fillId="5" borderId="19" xfId="2" applyFont="1" applyFill="1" applyBorder="1" applyAlignment="1">
      <alignment horizontal="center" vertical="top" wrapText="1"/>
    </xf>
    <xf numFmtId="0" fontId="7" fillId="5" borderId="13" xfId="57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7" fillId="0" borderId="2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8" fillId="2" borderId="32" xfId="2" applyFont="1" applyFill="1" applyBorder="1" applyAlignment="1">
      <alignment horizontal="center" vertical="center"/>
    </xf>
    <xf numFmtId="0" fontId="8" fillId="2" borderId="33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7" fillId="3" borderId="3" xfId="2" applyFont="1" applyFill="1" applyBorder="1" applyAlignment="1">
      <alignment horizontal="center" vertical="center"/>
    </xf>
    <xf numFmtId="0" fontId="7" fillId="3" borderId="4" xfId="2" applyFont="1" applyFill="1" applyBorder="1" applyAlignment="1">
      <alignment horizontal="center" vertical="center"/>
    </xf>
    <xf numFmtId="0" fontId="8" fillId="3" borderId="1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4" xfId="2" applyFont="1" applyFill="1" applyBorder="1" applyAlignment="1">
      <alignment horizontal="center" vertical="center" wrapText="1"/>
    </xf>
    <xf numFmtId="165" fontId="8" fillId="0" borderId="1" xfId="106" applyNumberFormat="1" applyFont="1" applyFill="1" applyBorder="1" applyAlignment="1">
      <alignment horizontal="center" vertical="center" wrapText="1"/>
    </xf>
    <xf numFmtId="165" fontId="8" fillId="0" borderId="3" xfId="106" applyNumberFormat="1" applyFont="1" applyFill="1" applyBorder="1" applyAlignment="1">
      <alignment horizontal="center" vertical="center" wrapText="1"/>
    </xf>
    <xf numFmtId="165" fontId="8" fillId="0" borderId="4" xfId="106" applyNumberFormat="1" applyFont="1" applyFill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 wrapText="1"/>
    </xf>
    <xf numFmtId="0" fontId="12" fillId="0" borderId="4" xfId="2" applyFont="1" applyBorder="1" applyAlignment="1">
      <alignment horizontal="center" vertical="center" wrapText="1"/>
    </xf>
    <xf numFmtId="166" fontId="11" fillId="0" borderId="1" xfId="2" applyNumberFormat="1" applyFont="1" applyFill="1" applyBorder="1" applyAlignment="1">
      <alignment horizontal="left" vertical="top" wrapText="1"/>
    </xf>
    <xf numFmtId="166" fontId="11" fillId="0" borderId="3" xfId="2" applyNumberFormat="1" applyFont="1" applyFill="1" applyBorder="1" applyAlignment="1">
      <alignment horizontal="left" vertical="top" wrapText="1"/>
    </xf>
    <xf numFmtId="166" fontId="11" fillId="0" borderId="4" xfId="2" applyNumberFormat="1" applyFont="1" applyFill="1" applyBorder="1" applyAlignment="1">
      <alignment horizontal="left" vertical="top" wrapText="1"/>
    </xf>
    <xf numFmtId="0" fontId="8" fillId="0" borderId="1" xfId="2" applyFont="1" applyFill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 wrapText="1"/>
    </xf>
    <xf numFmtId="0" fontId="13" fillId="0" borderId="4" xfId="2" applyFont="1" applyBorder="1" applyAlignment="1">
      <alignment horizontal="center" vertical="center" wrapText="1"/>
    </xf>
    <xf numFmtId="168" fontId="7" fillId="5" borderId="1" xfId="113" applyNumberFormat="1" applyFont="1" applyFill="1" applyBorder="1" applyAlignment="1">
      <alignment horizontal="center" vertical="center" wrapText="1"/>
    </xf>
  </cellXfs>
  <cellStyles count="600">
    <cellStyle name="xl75" xfId="308"/>
    <cellStyle name="Обычный" xfId="0" builtinId="0"/>
    <cellStyle name="Обычный 2" xfId="1"/>
    <cellStyle name="Обычный 2 2" xfId="2"/>
    <cellStyle name="Обычный 2 2 10" xfId="3"/>
    <cellStyle name="Обычный 2 2 10 2" xfId="114"/>
    <cellStyle name="Обычный 2 2 10 3" xfId="211"/>
    <cellStyle name="Обычный 2 2 10 4" xfId="310"/>
    <cellStyle name="Обычный 2 2 10 5" xfId="407"/>
    <cellStyle name="Обычный 2 2 10 6" xfId="504"/>
    <cellStyle name="Обычный 2 2 11" xfId="4"/>
    <cellStyle name="Обычный 2 2 11 2" xfId="115"/>
    <cellStyle name="Обычный 2 2 11 3" xfId="212"/>
    <cellStyle name="Обычный 2 2 11 4" xfId="311"/>
    <cellStyle name="Обычный 2 2 11 5" xfId="408"/>
    <cellStyle name="Обычный 2 2 11 6" xfId="505"/>
    <cellStyle name="Обычный 2 2 12" xfId="113"/>
    <cellStyle name="Обычный 2 2 13" xfId="210"/>
    <cellStyle name="Обычный 2 2 14" xfId="307"/>
    <cellStyle name="Обычный 2 2 15" xfId="309"/>
    <cellStyle name="Обычный 2 2 16" xfId="406"/>
    <cellStyle name="Обычный 2 2 17" xfId="503"/>
    <cellStyle name="Обычный 2 2 2" xfId="5"/>
    <cellStyle name="Обычный 2 2 2 10" xfId="312"/>
    <cellStyle name="Обычный 2 2 2 11" xfId="409"/>
    <cellStyle name="Обычный 2 2 2 12" xfId="506"/>
    <cellStyle name="Обычный 2 2 2 2" xfId="6"/>
    <cellStyle name="Обычный 2 2 2 2 10" xfId="410"/>
    <cellStyle name="Обычный 2 2 2 2 11" xfId="507"/>
    <cellStyle name="Обычный 2 2 2 2 2" xfId="7"/>
    <cellStyle name="Обычный 2 2 2 2 2 2" xfId="118"/>
    <cellStyle name="Обычный 2 2 2 2 2 3" xfId="215"/>
    <cellStyle name="Обычный 2 2 2 2 2 4" xfId="314"/>
    <cellStyle name="Обычный 2 2 2 2 2 5" xfId="411"/>
    <cellStyle name="Обычный 2 2 2 2 2 6" xfId="508"/>
    <cellStyle name="Обычный 2 2 2 2 3" xfId="8"/>
    <cellStyle name="Обычный 2 2 2 2 3 2" xfId="119"/>
    <cellStyle name="Обычный 2 2 2 2 3 3" xfId="216"/>
    <cellStyle name="Обычный 2 2 2 2 3 4" xfId="315"/>
    <cellStyle name="Обычный 2 2 2 2 3 5" xfId="412"/>
    <cellStyle name="Обычный 2 2 2 2 3 6" xfId="509"/>
    <cellStyle name="Обычный 2 2 2 2 4" xfId="9"/>
    <cellStyle name="Обычный 2 2 2 2 4 2" xfId="120"/>
    <cellStyle name="Обычный 2 2 2 2 4 3" xfId="217"/>
    <cellStyle name="Обычный 2 2 2 2 4 4" xfId="316"/>
    <cellStyle name="Обычный 2 2 2 2 4 5" xfId="413"/>
    <cellStyle name="Обычный 2 2 2 2 4 6" xfId="510"/>
    <cellStyle name="Обычный 2 2 2 2 5" xfId="10"/>
    <cellStyle name="Обычный 2 2 2 2 5 2" xfId="121"/>
    <cellStyle name="Обычный 2 2 2 2 5 3" xfId="218"/>
    <cellStyle name="Обычный 2 2 2 2 5 4" xfId="317"/>
    <cellStyle name="Обычный 2 2 2 2 5 5" xfId="414"/>
    <cellStyle name="Обычный 2 2 2 2 5 6" xfId="511"/>
    <cellStyle name="Обычный 2 2 2 2 6" xfId="11"/>
    <cellStyle name="Обычный 2 2 2 2 6 2" xfId="122"/>
    <cellStyle name="Обычный 2 2 2 2 6 3" xfId="219"/>
    <cellStyle name="Обычный 2 2 2 2 6 4" xfId="318"/>
    <cellStyle name="Обычный 2 2 2 2 6 5" xfId="415"/>
    <cellStyle name="Обычный 2 2 2 2 6 6" xfId="512"/>
    <cellStyle name="Обычный 2 2 2 2 7" xfId="117"/>
    <cellStyle name="Обычный 2 2 2 2 8" xfId="214"/>
    <cellStyle name="Обычный 2 2 2 2 9" xfId="313"/>
    <cellStyle name="Обычный 2 2 2 3" xfId="12"/>
    <cellStyle name="Обычный 2 2 2 3 2" xfId="123"/>
    <cellStyle name="Обычный 2 2 2 3 3" xfId="220"/>
    <cellStyle name="Обычный 2 2 2 3 4" xfId="319"/>
    <cellStyle name="Обычный 2 2 2 3 5" xfId="416"/>
    <cellStyle name="Обычный 2 2 2 3 6" xfId="513"/>
    <cellStyle name="Обычный 2 2 2 4" xfId="13"/>
    <cellStyle name="Обычный 2 2 2 4 2" xfId="124"/>
    <cellStyle name="Обычный 2 2 2 4 3" xfId="221"/>
    <cellStyle name="Обычный 2 2 2 4 4" xfId="320"/>
    <cellStyle name="Обычный 2 2 2 4 5" xfId="417"/>
    <cellStyle name="Обычный 2 2 2 4 6" xfId="514"/>
    <cellStyle name="Обычный 2 2 2 5" xfId="14"/>
    <cellStyle name="Обычный 2 2 2 5 2" xfId="125"/>
    <cellStyle name="Обычный 2 2 2 5 3" xfId="222"/>
    <cellStyle name="Обычный 2 2 2 5 4" xfId="321"/>
    <cellStyle name="Обычный 2 2 2 5 5" xfId="418"/>
    <cellStyle name="Обычный 2 2 2 5 6" xfId="515"/>
    <cellStyle name="Обычный 2 2 2 6" xfId="15"/>
    <cellStyle name="Обычный 2 2 2 6 2" xfId="126"/>
    <cellStyle name="Обычный 2 2 2 6 3" xfId="223"/>
    <cellStyle name="Обычный 2 2 2 6 4" xfId="322"/>
    <cellStyle name="Обычный 2 2 2 6 5" xfId="419"/>
    <cellStyle name="Обычный 2 2 2 6 6" xfId="516"/>
    <cellStyle name="Обычный 2 2 2 7" xfId="16"/>
    <cellStyle name="Обычный 2 2 2 7 2" xfId="127"/>
    <cellStyle name="Обычный 2 2 2 7 3" xfId="224"/>
    <cellStyle name="Обычный 2 2 2 7 4" xfId="323"/>
    <cellStyle name="Обычный 2 2 2 7 5" xfId="420"/>
    <cellStyle name="Обычный 2 2 2 7 6" xfId="517"/>
    <cellStyle name="Обычный 2 2 2 8" xfId="116"/>
    <cellStyle name="Обычный 2 2 2 9" xfId="213"/>
    <cellStyle name="Обычный 2 2 3" xfId="17"/>
    <cellStyle name="Обычный 2 2 3 10" xfId="324"/>
    <cellStyle name="Обычный 2 2 3 11" xfId="421"/>
    <cellStyle name="Обычный 2 2 3 12" xfId="518"/>
    <cellStyle name="Обычный 2 2 3 2" xfId="18"/>
    <cellStyle name="Обычный 2 2 3 2 10" xfId="422"/>
    <cellStyle name="Обычный 2 2 3 2 11" xfId="519"/>
    <cellStyle name="Обычный 2 2 3 2 2" xfId="19"/>
    <cellStyle name="Обычный 2 2 3 2 2 2" xfId="130"/>
    <cellStyle name="Обычный 2 2 3 2 2 3" xfId="227"/>
    <cellStyle name="Обычный 2 2 3 2 2 4" xfId="326"/>
    <cellStyle name="Обычный 2 2 3 2 2 5" xfId="423"/>
    <cellStyle name="Обычный 2 2 3 2 2 6" xfId="520"/>
    <cellStyle name="Обычный 2 2 3 2 3" xfId="20"/>
    <cellStyle name="Обычный 2 2 3 2 3 2" xfId="131"/>
    <cellStyle name="Обычный 2 2 3 2 3 3" xfId="228"/>
    <cellStyle name="Обычный 2 2 3 2 3 4" xfId="327"/>
    <cellStyle name="Обычный 2 2 3 2 3 5" xfId="424"/>
    <cellStyle name="Обычный 2 2 3 2 3 6" xfId="521"/>
    <cellStyle name="Обычный 2 2 3 2 4" xfId="21"/>
    <cellStyle name="Обычный 2 2 3 2 4 2" xfId="132"/>
    <cellStyle name="Обычный 2 2 3 2 4 3" xfId="229"/>
    <cellStyle name="Обычный 2 2 3 2 4 4" xfId="328"/>
    <cellStyle name="Обычный 2 2 3 2 4 5" xfId="425"/>
    <cellStyle name="Обычный 2 2 3 2 4 6" xfId="522"/>
    <cellStyle name="Обычный 2 2 3 2 5" xfId="22"/>
    <cellStyle name="Обычный 2 2 3 2 5 2" xfId="133"/>
    <cellStyle name="Обычный 2 2 3 2 5 3" xfId="230"/>
    <cellStyle name="Обычный 2 2 3 2 5 4" xfId="329"/>
    <cellStyle name="Обычный 2 2 3 2 5 5" xfId="426"/>
    <cellStyle name="Обычный 2 2 3 2 5 6" xfId="523"/>
    <cellStyle name="Обычный 2 2 3 2 6" xfId="23"/>
    <cellStyle name="Обычный 2 2 3 2 6 2" xfId="134"/>
    <cellStyle name="Обычный 2 2 3 2 6 3" xfId="231"/>
    <cellStyle name="Обычный 2 2 3 2 6 4" xfId="330"/>
    <cellStyle name="Обычный 2 2 3 2 6 5" xfId="427"/>
    <cellStyle name="Обычный 2 2 3 2 6 6" xfId="524"/>
    <cellStyle name="Обычный 2 2 3 2 7" xfId="129"/>
    <cellStyle name="Обычный 2 2 3 2 8" xfId="226"/>
    <cellStyle name="Обычный 2 2 3 2 9" xfId="325"/>
    <cellStyle name="Обычный 2 2 3 3" xfId="24"/>
    <cellStyle name="Обычный 2 2 3 3 2" xfId="135"/>
    <cellStyle name="Обычный 2 2 3 3 3" xfId="232"/>
    <cellStyle name="Обычный 2 2 3 3 4" xfId="331"/>
    <cellStyle name="Обычный 2 2 3 3 5" xfId="428"/>
    <cellStyle name="Обычный 2 2 3 3 6" xfId="525"/>
    <cellStyle name="Обычный 2 2 3 4" xfId="25"/>
    <cellStyle name="Обычный 2 2 3 4 2" xfId="136"/>
    <cellStyle name="Обычный 2 2 3 4 3" xfId="233"/>
    <cellStyle name="Обычный 2 2 3 4 4" xfId="332"/>
    <cellStyle name="Обычный 2 2 3 4 5" xfId="429"/>
    <cellStyle name="Обычный 2 2 3 4 6" xfId="526"/>
    <cellStyle name="Обычный 2 2 3 5" xfId="26"/>
    <cellStyle name="Обычный 2 2 3 5 2" xfId="137"/>
    <cellStyle name="Обычный 2 2 3 5 3" xfId="234"/>
    <cellStyle name="Обычный 2 2 3 5 4" xfId="333"/>
    <cellStyle name="Обычный 2 2 3 5 5" xfId="430"/>
    <cellStyle name="Обычный 2 2 3 5 6" xfId="527"/>
    <cellStyle name="Обычный 2 2 3 6" xfId="27"/>
    <cellStyle name="Обычный 2 2 3 6 2" xfId="138"/>
    <cellStyle name="Обычный 2 2 3 6 3" xfId="235"/>
    <cellStyle name="Обычный 2 2 3 6 4" xfId="334"/>
    <cellStyle name="Обычный 2 2 3 6 5" xfId="431"/>
    <cellStyle name="Обычный 2 2 3 6 6" xfId="528"/>
    <cellStyle name="Обычный 2 2 3 7" xfId="28"/>
    <cellStyle name="Обычный 2 2 3 7 2" xfId="139"/>
    <cellStyle name="Обычный 2 2 3 7 3" xfId="236"/>
    <cellStyle name="Обычный 2 2 3 7 4" xfId="335"/>
    <cellStyle name="Обычный 2 2 3 7 5" xfId="432"/>
    <cellStyle name="Обычный 2 2 3 7 6" xfId="529"/>
    <cellStyle name="Обычный 2 2 3 8" xfId="128"/>
    <cellStyle name="Обычный 2 2 3 9" xfId="225"/>
    <cellStyle name="Обычный 2 2 4" xfId="29"/>
    <cellStyle name="Обычный 2 2 4 10" xfId="336"/>
    <cellStyle name="Обычный 2 2 4 11" xfId="433"/>
    <cellStyle name="Обычный 2 2 4 12" xfId="530"/>
    <cellStyle name="Обычный 2 2 4 2" xfId="30"/>
    <cellStyle name="Обычный 2 2 4 2 10" xfId="434"/>
    <cellStyle name="Обычный 2 2 4 2 11" xfId="531"/>
    <cellStyle name="Обычный 2 2 4 2 2" xfId="31"/>
    <cellStyle name="Обычный 2 2 4 2 2 2" xfId="142"/>
    <cellStyle name="Обычный 2 2 4 2 2 3" xfId="239"/>
    <cellStyle name="Обычный 2 2 4 2 2 4" xfId="338"/>
    <cellStyle name="Обычный 2 2 4 2 2 5" xfId="435"/>
    <cellStyle name="Обычный 2 2 4 2 2 6" xfId="532"/>
    <cellStyle name="Обычный 2 2 4 2 3" xfId="32"/>
    <cellStyle name="Обычный 2 2 4 2 3 2" xfId="143"/>
    <cellStyle name="Обычный 2 2 4 2 3 3" xfId="240"/>
    <cellStyle name="Обычный 2 2 4 2 3 4" xfId="339"/>
    <cellStyle name="Обычный 2 2 4 2 3 5" xfId="436"/>
    <cellStyle name="Обычный 2 2 4 2 3 6" xfId="533"/>
    <cellStyle name="Обычный 2 2 4 2 4" xfId="33"/>
    <cellStyle name="Обычный 2 2 4 2 4 2" xfId="144"/>
    <cellStyle name="Обычный 2 2 4 2 4 3" xfId="241"/>
    <cellStyle name="Обычный 2 2 4 2 4 4" xfId="340"/>
    <cellStyle name="Обычный 2 2 4 2 4 5" xfId="437"/>
    <cellStyle name="Обычный 2 2 4 2 4 6" xfId="534"/>
    <cellStyle name="Обычный 2 2 4 2 5" xfId="34"/>
    <cellStyle name="Обычный 2 2 4 2 5 2" xfId="145"/>
    <cellStyle name="Обычный 2 2 4 2 5 3" xfId="242"/>
    <cellStyle name="Обычный 2 2 4 2 5 4" xfId="341"/>
    <cellStyle name="Обычный 2 2 4 2 5 5" xfId="438"/>
    <cellStyle name="Обычный 2 2 4 2 5 6" xfId="535"/>
    <cellStyle name="Обычный 2 2 4 2 6" xfId="35"/>
    <cellStyle name="Обычный 2 2 4 2 6 2" xfId="146"/>
    <cellStyle name="Обычный 2 2 4 2 6 3" xfId="243"/>
    <cellStyle name="Обычный 2 2 4 2 6 4" xfId="342"/>
    <cellStyle name="Обычный 2 2 4 2 6 5" xfId="439"/>
    <cellStyle name="Обычный 2 2 4 2 6 6" xfId="536"/>
    <cellStyle name="Обычный 2 2 4 2 7" xfId="141"/>
    <cellStyle name="Обычный 2 2 4 2 8" xfId="238"/>
    <cellStyle name="Обычный 2 2 4 2 9" xfId="337"/>
    <cellStyle name="Обычный 2 2 4 3" xfId="36"/>
    <cellStyle name="Обычный 2 2 4 3 2" xfId="147"/>
    <cellStyle name="Обычный 2 2 4 3 3" xfId="244"/>
    <cellStyle name="Обычный 2 2 4 3 4" xfId="343"/>
    <cellStyle name="Обычный 2 2 4 3 5" xfId="440"/>
    <cellStyle name="Обычный 2 2 4 3 6" xfId="537"/>
    <cellStyle name="Обычный 2 2 4 4" xfId="37"/>
    <cellStyle name="Обычный 2 2 4 4 2" xfId="148"/>
    <cellStyle name="Обычный 2 2 4 4 3" xfId="245"/>
    <cellStyle name="Обычный 2 2 4 4 4" xfId="344"/>
    <cellStyle name="Обычный 2 2 4 4 5" xfId="441"/>
    <cellStyle name="Обычный 2 2 4 4 6" xfId="538"/>
    <cellStyle name="Обычный 2 2 4 5" xfId="38"/>
    <cellStyle name="Обычный 2 2 4 5 2" xfId="149"/>
    <cellStyle name="Обычный 2 2 4 5 3" xfId="246"/>
    <cellStyle name="Обычный 2 2 4 5 4" xfId="345"/>
    <cellStyle name="Обычный 2 2 4 5 5" xfId="442"/>
    <cellStyle name="Обычный 2 2 4 5 6" xfId="539"/>
    <cellStyle name="Обычный 2 2 4 6" xfId="39"/>
    <cellStyle name="Обычный 2 2 4 6 2" xfId="150"/>
    <cellStyle name="Обычный 2 2 4 6 3" xfId="247"/>
    <cellStyle name="Обычный 2 2 4 6 4" xfId="346"/>
    <cellStyle name="Обычный 2 2 4 6 5" xfId="443"/>
    <cellStyle name="Обычный 2 2 4 6 6" xfId="540"/>
    <cellStyle name="Обычный 2 2 4 7" xfId="40"/>
    <cellStyle name="Обычный 2 2 4 7 2" xfId="151"/>
    <cellStyle name="Обычный 2 2 4 7 3" xfId="248"/>
    <cellStyle name="Обычный 2 2 4 7 4" xfId="347"/>
    <cellStyle name="Обычный 2 2 4 7 5" xfId="444"/>
    <cellStyle name="Обычный 2 2 4 7 6" xfId="541"/>
    <cellStyle name="Обычный 2 2 4 8" xfId="140"/>
    <cellStyle name="Обычный 2 2 4 9" xfId="237"/>
    <cellStyle name="Обычный 2 2 5" xfId="41"/>
    <cellStyle name="Обычный 2 2 5 10" xfId="445"/>
    <cellStyle name="Обычный 2 2 5 11" xfId="542"/>
    <cellStyle name="Обычный 2 2 5 2" xfId="42"/>
    <cellStyle name="Обычный 2 2 5 2 2" xfId="153"/>
    <cellStyle name="Обычный 2 2 5 2 3" xfId="250"/>
    <cellStyle name="Обычный 2 2 5 2 4" xfId="349"/>
    <cellStyle name="Обычный 2 2 5 2 5" xfId="446"/>
    <cellStyle name="Обычный 2 2 5 2 6" xfId="543"/>
    <cellStyle name="Обычный 2 2 5 3" xfId="43"/>
    <cellStyle name="Обычный 2 2 5 3 2" xfId="154"/>
    <cellStyle name="Обычный 2 2 5 3 3" xfId="251"/>
    <cellStyle name="Обычный 2 2 5 3 4" xfId="350"/>
    <cellStyle name="Обычный 2 2 5 3 5" xfId="447"/>
    <cellStyle name="Обычный 2 2 5 3 6" xfId="544"/>
    <cellStyle name="Обычный 2 2 5 4" xfId="44"/>
    <cellStyle name="Обычный 2 2 5 4 2" xfId="155"/>
    <cellStyle name="Обычный 2 2 5 4 3" xfId="252"/>
    <cellStyle name="Обычный 2 2 5 4 4" xfId="351"/>
    <cellStyle name="Обычный 2 2 5 4 5" xfId="448"/>
    <cellStyle name="Обычный 2 2 5 4 6" xfId="545"/>
    <cellStyle name="Обычный 2 2 5 5" xfId="45"/>
    <cellStyle name="Обычный 2 2 5 5 2" xfId="156"/>
    <cellStyle name="Обычный 2 2 5 5 3" xfId="253"/>
    <cellStyle name="Обычный 2 2 5 5 4" xfId="352"/>
    <cellStyle name="Обычный 2 2 5 5 5" xfId="449"/>
    <cellStyle name="Обычный 2 2 5 5 6" xfId="546"/>
    <cellStyle name="Обычный 2 2 5 6" xfId="46"/>
    <cellStyle name="Обычный 2 2 5 6 2" xfId="157"/>
    <cellStyle name="Обычный 2 2 5 6 3" xfId="254"/>
    <cellStyle name="Обычный 2 2 5 6 4" xfId="353"/>
    <cellStyle name="Обычный 2 2 5 6 5" xfId="450"/>
    <cellStyle name="Обычный 2 2 5 6 6" xfId="547"/>
    <cellStyle name="Обычный 2 2 5 7" xfId="152"/>
    <cellStyle name="Обычный 2 2 5 8" xfId="249"/>
    <cellStyle name="Обычный 2 2 5 9" xfId="348"/>
    <cellStyle name="Обычный 2 2 6" xfId="47"/>
    <cellStyle name="Обычный 2 2 6 10" xfId="451"/>
    <cellStyle name="Обычный 2 2 6 11" xfId="548"/>
    <cellStyle name="Обычный 2 2 6 2" xfId="48"/>
    <cellStyle name="Обычный 2 2 6 2 2" xfId="159"/>
    <cellStyle name="Обычный 2 2 6 2 3" xfId="256"/>
    <cellStyle name="Обычный 2 2 6 2 4" xfId="355"/>
    <cellStyle name="Обычный 2 2 6 2 5" xfId="452"/>
    <cellStyle name="Обычный 2 2 6 2 6" xfId="549"/>
    <cellStyle name="Обычный 2 2 6 3" xfId="49"/>
    <cellStyle name="Обычный 2 2 6 3 2" xfId="160"/>
    <cellStyle name="Обычный 2 2 6 3 3" xfId="257"/>
    <cellStyle name="Обычный 2 2 6 3 4" xfId="356"/>
    <cellStyle name="Обычный 2 2 6 3 5" xfId="453"/>
    <cellStyle name="Обычный 2 2 6 3 6" xfId="550"/>
    <cellStyle name="Обычный 2 2 6 4" xfId="50"/>
    <cellStyle name="Обычный 2 2 6 4 2" xfId="161"/>
    <cellStyle name="Обычный 2 2 6 4 3" xfId="258"/>
    <cellStyle name="Обычный 2 2 6 4 4" xfId="357"/>
    <cellStyle name="Обычный 2 2 6 4 5" xfId="454"/>
    <cellStyle name="Обычный 2 2 6 4 6" xfId="551"/>
    <cellStyle name="Обычный 2 2 6 5" xfId="51"/>
    <cellStyle name="Обычный 2 2 6 5 2" xfId="162"/>
    <cellStyle name="Обычный 2 2 6 5 3" xfId="259"/>
    <cellStyle name="Обычный 2 2 6 5 4" xfId="358"/>
    <cellStyle name="Обычный 2 2 6 5 5" xfId="455"/>
    <cellStyle name="Обычный 2 2 6 5 6" xfId="552"/>
    <cellStyle name="Обычный 2 2 6 6" xfId="52"/>
    <cellStyle name="Обычный 2 2 6 6 2" xfId="163"/>
    <cellStyle name="Обычный 2 2 6 6 3" xfId="260"/>
    <cellStyle name="Обычный 2 2 6 6 4" xfId="359"/>
    <cellStyle name="Обычный 2 2 6 6 5" xfId="456"/>
    <cellStyle name="Обычный 2 2 6 6 6" xfId="553"/>
    <cellStyle name="Обычный 2 2 6 7" xfId="158"/>
    <cellStyle name="Обычный 2 2 6 8" xfId="255"/>
    <cellStyle name="Обычный 2 2 6 9" xfId="354"/>
    <cellStyle name="Обычный 2 2 7" xfId="53"/>
    <cellStyle name="Обычный 2 2 7 2" xfId="54"/>
    <cellStyle name="Обычный 2 2 7 2 2" xfId="165"/>
    <cellStyle name="Обычный 2 2 7 2 3" xfId="262"/>
    <cellStyle name="Обычный 2 2 7 2 4" xfId="361"/>
    <cellStyle name="Обычный 2 2 7 2 5" xfId="458"/>
    <cellStyle name="Обычный 2 2 7 2 6" xfId="555"/>
    <cellStyle name="Обычный 2 2 7 3" xfId="164"/>
    <cellStyle name="Обычный 2 2 7 4" xfId="261"/>
    <cellStyle name="Обычный 2 2 7 5" xfId="360"/>
    <cellStyle name="Обычный 2 2 7 6" xfId="457"/>
    <cellStyle name="Обычный 2 2 7 7" xfId="554"/>
    <cellStyle name="Обычный 2 2 8" xfId="55"/>
    <cellStyle name="Обычный 2 2 8 2" xfId="166"/>
    <cellStyle name="Обычный 2 2 8 3" xfId="263"/>
    <cellStyle name="Обычный 2 2 8 4" xfId="362"/>
    <cellStyle name="Обычный 2 2 8 5" xfId="459"/>
    <cellStyle name="Обычный 2 2 8 6" xfId="556"/>
    <cellStyle name="Обычный 2 2 9" xfId="56"/>
    <cellStyle name="Обычный 2 2 9 2" xfId="167"/>
    <cellStyle name="Обычный 2 2 9 3" xfId="264"/>
    <cellStyle name="Обычный 2 2 9 4" xfId="363"/>
    <cellStyle name="Обычный 2 2 9 5" xfId="460"/>
    <cellStyle name="Обычный 2 2 9 6" xfId="557"/>
    <cellStyle name="Обычный 2 2_30-ра" xfId="57"/>
    <cellStyle name="Обычный 3" xfId="58"/>
    <cellStyle name="Обычный 4" xfId="59"/>
    <cellStyle name="Обычный 4 10" xfId="60"/>
    <cellStyle name="Обычный 4 10 2" xfId="169"/>
    <cellStyle name="Обычный 4 10 3" xfId="266"/>
    <cellStyle name="Обычный 4 10 4" xfId="365"/>
    <cellStyle name="Обычный 4 10 5" xfId="462"/>
    <cellStyle name="Обычный 4 10 6" xfId="559"/>
    <cellStyle name="Обычный 4 11" xfId="168"/>
    <cellStyle name="Обычный 4 12" xfId="265"/>
    <cellStyle name="Обычный 4 13" xfId="364"/>
    <cellStyle name="Обычный 4 14" xfId="461"/>
    <cellStyle name="Обычный 4 15" xfId="558"/>
    <cellStyle name="Обычный 4 2" xfId="61"/>
    <cellStyle name="Обычный 4 2 10" xfId="366"/>
    <cellStyle name="Обычный 4 2 11" xfId="463"/>
    <cellStyle name="Обычный 4 2 12" xfId="560"/>
    <cellStyle name="Обычный 4 2 2" xfId="62"/>
    <cellStyle name="Обычный 4 2 2 10" xfId="464"/>
    <cellStyle name="Обычный 4 2 2 11" xfId="561"/>
    <cellStyle name="Обычный 4 2 2 2" xfId="63"/>
    <cellStyle name="Обычный 4 2 2 2 2" xfId="172"/>
    <cellStyle name="Обычный 4 2 2 2 3" xfId="269"/>
    <cellStyle name="Обычный 4 2 2 2 4" xfId="368"/>
    <cellStyle name="Обычный 4 2 2 2 5" xfId="465"/>
    <cellStyle name="Обычный 4 2 2 2 6" xfId="562"/>
    <cellStyle name="Обычный 4 2 2 3" xfId="64"/>
    <cellStyle name="Обычный 4 2 2 3 2" xfId="173"/>
    <cellStyle name="Обычный 4 2 2 3 3" xfId="270"/>
    <cellStyle name="Обычный 4 2 2 3 4" xfId="369"/>
    <cellStyle name="Обычный 4 2 2 3 5" xfId="466"/>
    <cellStyle name="Обычный 4 2 2 3 6" xfId="563"/>
    <cellStyle name="Обычный 4 2 2 4" xfId="65"/>
    <cellStyle name="Обычный 4 2 2 4 2" xfId="174"/>
    <cellStyle name="Обычный 4 2 2 4 3" xfId="271"/>
    <cellStyle name="Обычный 4 2 2 4 4" xfId="370"/>
    <cellStyle name="Обычный 4 2 2 4 5" xfId="467"/>
    <cellStyle name="Обычный 4 2 2 4 6" xfId="564"/>
    <cellStyle name="Обычный 4 2 2 5" xfId="66"/>
    <cellStyle name="Обычный 4 2 2 5 2" xfId="175"/>
    <cellStyle name="Обычный 4 2 2 5 3" xfId="272"/>
    <cellStyle name="Обычный 4 2 2 5 4" xfId="371"/>
    <cellStyle name="Обычный 4 2 2 5 5" xfId="468"/>
    <cellStyle name="Обычный 4 2 2 5 6" xfId="565"/>
    <cellStyle name="Обычный 4 2 2 6" xfId="67"/>
    <cellStyle name="Обычный 4 2 2 6 2" xfId="176"/>
    <cellStyle name="Обычный 4 2 2 6 3" xfId="273"/>
    <cellStyle name="Обычный 4 2 2 6 4" xfId="372"/>
    <cellStyle name="Обычный 4 2 2 6 5" xfId="469"/>
    <cellStyle name="Обычный 4 2 2 6 6" xfId="566"/>
    <cellStyle name="Обычный 4 2 2 7" xfId="171"/>
    <cellStyle name="Обычный 4 2 2 8" xfId="268"/>
    <cellStyle name="Обычный 4 2 2 9" xfId="367"/>
    <cellStyle name="Обычный 4 2 3" xfId="68"/>
    <cellStyle name="Обычный 4 2 3 2" xfId="177"/>
    <cellStyle name="Обычный 4 2 3 3" xfId="274"/>
    <cellStyle name="Обычный 4 2 3 4" xfId="373"/>
    <cellStyle name="Обычный 4 2 3 5" xfId="470"/>
    <cellStyle name="Обычный 4 2 3 6" xfId="567"/>
    <cellStyle name="Обычный 4 2 4" xfId="69"/>
    <cellStyle name="Обычный 4 2 4 2" xfId="178"/>
    <cellStyle name="Обычный 4 2 4 3" xfId="275"/>
    <cellStyle name="Обычный 4 2 4 4" xfId="374"/>
    <cellStyle name="Обычный 4 2 4 5" xfId="471"/>
    <cellStyle name="Обычный 4 2 4 6" xfId="568"/>
    <cellStyle name="Обычный 4 2 5" xfId="70"/>
    <cellStyle name="Обычный 4 2 5 2" xfId="179"/>
    <cellStyle name="Обычный 4 2 5 3" xfId="276"/>
    <cellStyle name="Обычный 4 2 5 4" xfId="375"/>
    <cellStyle name="Обычный 4 2 5 5" xfId="472"/>
    <cellStyle name="Обычный 4 2 5 6" xfId="569"/>
    <cellStyle name="Обычный 4 2 6" xfId="71"/>
    <cellStyle name="Обычный 4 2 6 2" xfId="180"/>
    <cellStyle name="Обычный 4 2 6 3" xfId="277"/>
    <cellStyle name="Обычный 4 2 6 4" xfId="376"/>
    <cellStyle name="Обычный 4 2 6 5" xfId="473"/>
    <cellStyle name="Обычный 4 2 6 6" xfId="570"/>
    <cellStyle name="Обычный 4 2 7" xfId="72"/>
    <cellStyle name="Обычный 4 2 7 2" xfId="181"/>
    <cellStyle name="Обычный 4 2 7 3" xfId="278"/>
    <cellStyle name="Обычный 4 2 7 4" xfId="377"/>
    <cellStyle name="Обычный 4 2 7 5" xfId="474"/>
    <cellStyle name="Обычный 4 2 7 6" xfId="571"/>
    <cellStyle name="Обычный 4 2 8" xfId="170"/>
    <cellStyle name="Обычный 4 2 9" xfId="267"/>
    <cellStyle name="Обычный 4 3" xfId="73"/>
    <cellStyle name="Обычный 4 3 10" xfId="378"/>
    <cellStyle name="Обычный 4 3 11" xfId="475"/>
    <cellStyle name="Обычный 4 3 12" xfId="572"/>
    <cellStyle name="Обычный 4 3 2" xfId="74"/>
    <cellStyle name="Обычный 4 3 2 10" xfId="476"/>
    <cellStyle name="Обычный 4 3 2 11" xfId="573"/>
    <cellStyle name="Обычный 4 3 2 2" xfId="75"/>
    <cellStyle name="Обычный 4 3 2 2 2" xfId="184"/>
    <cellStyle name="Обычный 4 3 2 2 3" xfId="281"/>
    <cellStyle name="Обычный 4 3 2 2 4" xfId="380"/>
    <cellStyle name="Обычный 4 3 2 2 5" xfId="477"/>
    <cellStyle name="Обычный 4 3 2 2 6" xfId="574"/>
    <cellStyle name="Обычный 4 3 2 3" xfId="76"/>
    <cellStyle name="Обычный 4 3 2 3 2" xfId="185"/>
    <cellStyle name="Обычный 4 3 2 3 3" xfId="282"/>
    <cellStyle name="Обычный 4 3 2 3 4" xfId="381"/>
    <cellStyle name="Обычный 4 3 2 3 5" xfId="478"/>
    <cellStyle name="Обычный 4 3 2 3 6" xfId="575"/>
    <cellStyle name="Обычный 4 3 2 4" xfId="77"/>
    <cellStyle name="Обычный 4 3 2 4 2" xfId="186"/>
    <cellStyle name="Обычный 4 3 2 4 3" xfId="283"/>
    <cellStyle name="Обычный 4 3 2 4 4" xfId="382"/>
    <cellStyle name="Обычный 4 3 2 4 5" xfId="479"/>
    <cellStyle name="Обычный 4 3 2 4 6" xfId="576"/>
    <cellStyle name="Обычный 4 3 2 5" xfId="78"/>
    <cellStyle name="Обычный 4 3 2 5 2" xfId="187"/>
    <cellStyle name="Обычный 4 3 2 5 3" xfId="284"/>
    <cellStyle name="Обычный 4 3 2 5 4" xfId="383"/>
    <cellStyle name="Обычный 4 3 2 5 5" xfId="480"/>
    <cellStyle name="Обычный 4 3 2 5 6" xfId="577"/>
    <cellStyle name="Обычный 4 3 2 6" xfId="79"/>
    <cellStyle name="Обычный 4 3 2 6 2" xfId="188"/>
    <cellStyle name="Обычный 4 3 2 6 3" xfId="285"/>
    <cellStyle name="Обычный 4 3 2 6 4" xfId="384"/>
    <cellStyle name="Обычный 4 3 2 6 5" xfId="481"/>
    <cellStyle name="Обычный 4 3 2 6 6" xfId="578"/>
    <cellStyle name="Обычный 4 3 2 7" xfId="183"/>
    <cellStyle name="Обычный 4 3 2 8" xfId="280"/>
    <cellStyle name="Обычный 4 3 2 9" xfId="379"/>
    <cellStyle name="Обычный 4 3 3" xfId="80"/>
    <cellStyle name="Обычный 4 3 3 2" xfId="189"/>
    <cellStyle name="Обычный 4 3 3 3" xfId="286"/>
    <cellStyle name="Обычный 4 3 3 4" xfId="385"/>
    <cellStyle name="Обычный 4 3 3 5" xfId="482"/>
    <cellStyle name="Обычный 4 3 3 6" xfId="579"/>
    <cellStyle name="Обычный 4 3 4" xfId="81"/>
    <cellStyle name="Обычный 4 3 4 2" xfId="190"/>
    <cellStyle name="Обычный 4 3 4 3" xfId="287"/>
    <cellStyle name="Обычный 4 3 4 4" xfId="386"/>
    <cellStyle name="Обычный 4 3 4 5" xfId="483"/>
    <cellStyle name="Обычный 4 3 4 6" xfId="580"/>
    <cellStyle name="Обычный 4 3 5" xfId="82"/>
    <cellStyle name="Обычный 4 3 5 2" xfId="191"/>
    <cellStyle name="Обычный 4 3 5 3" xfId="288"/>
    <cellStyle name="Обычный 4 3 5 4" xfId="387"/>
    <cellStyle name="Обычный 4 3 5 5" xfId="484"/>
    <cellStyle name="Обычный 4 3 5 6" xfId="581"/>
    <cellStyle name="Обычный 4 3 6" xfId="83"/>
    <cellStyle name="Обычный 4 3 6 2" xfId="192"/>
    <cellStyle name="Обычный 4 3 6 3" xfId="289"/>
    <cellStyle name="Обычный 4 3 6 4" xfId="388"/>
    <cellStyle name="Обычный 4 3 6 5" xfId="485"/>
    <cellStyle name="Обычный 4 3 6 6" xfId="582"/>
    <cellStyle name="Обычный 4 3 7" xfId="84"/>
    <cellStyle name="Обычный 4 3 7 2" xfId="193"/>
    <cellStyle name="Обычный 4 3 7 3" xfId="290"/>
    <cellStyle name="Обычный 4 3 7 4" xfId="389"/>
    <cellStyle name="Обычный 4 3 7 5" xfId="486"/>
    <cellStyle name="Обычный 4 3 7 6" xfId="583"/>
    <cellStyle name="Обычный 4 3 8" xfId="182"/>
    <cellStyle name="Обычный 4 3 9" xfId="279"/>
    <cellStyle name="Обычный 4 4" xfId="85"/>
    <cellStyle name="Обычный 4 4 10" xfId="487"/>
    <cellStyle name="Обычный 4 4 11" xfId="584"/>
    <cellStyle name="Обычный 4 4 2" xfId="86"/>
    <cellStyle name="Обычный 4 4 2 2" xfId="195"/>
    <cellStyle name="Обычный 4 4 2 3" xfId="292"/>
    <cellStyle name="Обычный 4 4 2 4" xfId="391"/>
    <cellStyle name="Обычный 4 4 2 5" xfId="488"/>
    <cellStyle name="Обычный 4 4 2 6" xfId="585"/>
    <cellStyle name="Обычный 4 4 3" xfId="87"/>
    <cellStyle name="Обычный 4 4 3 2" xfId="196"/>
    <cellStyle name="Обычный 4 4 3 3" xfId="293"/>
    <cellStyle name="Обычный 4 4 3 4" xfId="392"/>
    <cellStyle name="Обычный 4 4 3 5" xfId="489"/>
    <cellStyle name="Обычный 4 4 3 6" xfId="586"/>
    <cellStyle name="Обычный 4 4 4" xfId="88"/>
    <cellStyle name="Обычный 4 4 4 2" xfId="197"/>
    <cellStyle name="Обычный 4 4 4 3" xfId="294"/>
    <cellStyle name="Обычный 4 4 4 4" xfId="393"/>
    <cellStyle name="Обычный 4 4 4 5" xfId="490"/>
    <cellStyle name="Обычный 4 4 4 6" xfId="587"/>
    <cellStyle name="Обычный 4 4 5" xfId="89"/>
    <cellStyle name="Обычный 4 4 5 2" xfId="198"/>
    <cellStyle name="Обычный 4 4 5 3" xfId="295"/>
    <cellStyle name="Обычный 4 4 5 4" xfId="394"/>
    <cellStyle name="Обычный 4 4 5 5" xfId="491"/>
    <cellStyle name="Обычный 4 4 5 6" xfId="588"/>
    <cellStyle name="Обычный 4 4 6" xfId="90"/>
    <cellStyle name="Обычный 4 4 6 2" xfId="199"/>
    <cellStyle name="Обычный 4 4 6 3" xfId="296"/>
    <cellStyle name="Обычный 4 4 6 4" xfId="395"/>
    <cellStyle name="Обычный 4 4 6 5" xfId="492"/>
    <cellStyle name="Обычный 4 4 6 6" xfId="589"/>
    <cellStyle name="Обычный 4 4 7" xfId="194"/>
    <cellStyle name="Обычный 4 4 8" xfId="291"/>
    <cellStyle name="Обычный 4 4 9" xfId="390"/>
    <cellStyle name="Обычный 4 5" xfId="91"/>
    <cellStyle name="Обычный 4 5 10" xfId="493"/>
    <cellStyle name="Обычный 4 5 11" xfId="590"/>
    <cellStyle name="Обычный 4 5 2" xfId="92"/>
    <cellStyle name="Обычный 4 5 2 2" xfId="201"/>
    <cellStyle name="Обычный 4 5 2 3" xfId="298"/>
    <cellStyle name="Обычный 4 5 2 4" xfId="397"/>
    <cellStyle name="Обычный 4 5 2 5" xfId="494"/>
    <cellStyle name="Обычный 4 5 2 6" xfId="591"/>
    <cellStyle name="Обычный 4 5 3" xfId="93"/>
    <cellStyle name="Обычный 4 5 3 2" xfId="202"/>
    <cellStyle name="Обычный 4 5 3 3" xfId="299"/>
    <cellStyle name="Обычный 4 5 3 4" xfId="398"/>
    <cellStyle name="Обычный 4 5 3 5" xfId="495"/>
    <cellStyle name="Обычный 4 5 3 6" xfId="592"/>
    <cellStyle name="Обычный 4 5 4" xfId="94"/>
    <cellStyle name="Обычный 4 5 4 2" xfId="203"/>
    <cellStyle name="Обычный 4 5 4 3" xfId="300"/>
    <cellStyle name="Обычный 4 5 4 4" xfId="399"/>
    <cellStyle name="Обычный 4 5 4 5" xfId="496"/>
    <cellStyle name="Обычный 4 5 4 6" xfId="593"/>
    <cellStyle name="Обычный 4 5 5" xfId="95"/>
    <cellStyle name="Обычный 4 5 5 2" xfId="204"/>
    <cellStyle name="Обычный 4 5 5 3" xfId="301"/>
    <cellStyle name="Обычный 4 5 5 4" xfId="400"/>
    <cellStyle name="Обычный 4 5 5 5" xfId="497"/>
    <cellStyle name="Обычный 4 5 5 6" xfId="594"/>
    <cellStyle name="Обычный 4 5 6" xfId="96"/>
    <cellStyle name="Обычный 4 5 6 2" xfId="205"/>
    <cellStyle name="Обычный 4 5 6 3" xfId="302"/>
    <cellStyle name="Обычный 4 5 6 4" xfId="401"/>
    <cellStyle name="Обычный 4 5 6 5" xfId="498"/>
    <cellStyle name="Обычный 4 5 6 6" xfId="595"/>
    <cellStyle name="Обычный 4 5 7" xfId="200"/>
    <cellStyle name="Обычный 4 5 8" xfId="297"/>
    <cellStyle name="Обычный 4 5 9" xfId="396"/>
    <cellStyle name="Обычный 4 6" xfId="97"/>
    <cellStyle name="Обычный 4 6 2" xfId="206"/>
    <cellStyle name="Обычный 4 6 3" xfId="303"/>
    <cellStyle name="Обычный 4 6 4" xfId="402"/>
    <cellStyle name="Обычный 4 6 5" xfId="499"/>
    <cellStyle name="Обычный 4 6 6" xfId="596"/>
    <cellStyle name="Обычный 4 7" xfId="98"/>
    <cellStyle name="Обычный 4 7 2" xfId="207"/>
    <cellStyle name="Обычный 4 7 3" xfId="304"/>
    <cellStyle name="Обычный 4 7 4" xfId="403"/>
    <cellStyle name="Обычный 4 7 5" xfId="500"/>
    <cellStyle name="Обычный 4 7 6" xfId="597"/>
    <cellStyle name="Обычный 4 8" xfId="99"/>
    <cellStyle name="Обычный 4 8 2" xfId="208"/>
    <cellStyle name="Обычный 4 8 3" xfId="305"/>
    <cellStyle name="Обычный 4 8 4" xfId="404"/>
    <cellStyle name="Обычный 4 8 5" xfId="501"/>
    <cellStyle name="Обычный 4 8 6" xfId="598"/>
    <cellStyle name="Обычный 4 9" xfId="100"/>
    <cellStyle name="Обычный 4 9 2" xfId="209"/>
    <cellStyle name="Обычный 4 9 3" xfId="306"/>
    <cellStyle name="Обычный 4 9 4" xfId="405"/>
    <cellStyle name="Обычный 4 9 5" xfId="502"/>
    <cellStyle name="Обычный 4 9 6" xfId="599"/>
    <cellStyle name="Пояснение" xfId="112" builtinId="53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273"/>
  <sheetViews>
    <sheetView tabSelected="1" view="pageBreakPreview" zoomScale="60" zoomScaleNormal="43" workbookViewId="0">
      <pane xSplit="1" ySplit="6" topLeftCell="B188" activePane="bottomRight" state="frozen"/>
      <selection pane="topRight" activeCell="B1" sqref="B1"/>
      <selection pane="bottomLeft" activeCell="A7" sqref="A7"/>
      <selection pane="bottomRight" activeCell="H193" sqref="H193"/>
    </sheetView>
  </sheetViews>
  <sheetFormatPr defaultRowHeight="18.75" outlineLevelCol="1" x14ac:dyDescent="0.3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9.140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 x14ac:dyDescent="0.35">
      <c r="C1" s="28"/>
      <c r="D1" s="28"/>
      <c r="F1" s="29"/>
      <c r="M1" s="20"/>
    </row>
    <row r="2" spans="1:130" s="30" customFormat="1" ht="40.5" customHeight="1" x14ac:dyDescent="0.25">
      <c r="A2" s="608" t="s">
        <v>200</v>
      </c>
      <c r="B2" s="608"/>
      <c r="C2" s="608"/>
      <c r="D2" s="608"/>
      <c r="E2" s="608"/>
      <c r="F2" s="608"/>
      <c r="G2" s="608"/>
      <c r="H2" s="608"/>
      <c r="I2" s="608"/>
      <c r="J2" s="608"/>
      <c r="K2" s="608"/>
      <c r="L2" s="608"/>
      <c r="M2" s="608"/>
      <c r="N2" s="608"/>
      <c r="O2" s="608"/>
      <c r="P2" s="608"/>
    </row>
    <row r="3" spans="1:130" s="30" customFormat="1" ht="23.45" customHeight="1" thickBot="1" x14ac:dyDescent="0.3">
      <c r="Q3" s="31"/>
      <c r="R3" s="31"/>
    </row>
    <row r="4" spans="1:130" s="32" customFormat="1" ht="57" customHeight="1" x14ac:dyDescent="0.25">
      <c r="A4" s="616" t="s">
        <v>0</v>
      </c>
      <c r="B4" s="609" t="s">
        <v>36</v>
      </c>
      <c r="C4" s="613" t="s">
        <v>165</v>
      </c>
      <c r="D4" s="614"/>
      <c r="E4" s="615"/>
      <c r="F4" s="618" t="s">
        <v>40</v>
      </c>
      <c r="G4" s="619"/>
      <c r="H4" s="619"/>
      <c r="I4" s="619"/>
      <c r="J4" s="620"/>
      <c r="K4" s="621" t="s">
        <v>45</v>
      </c>
      <c r="L4" s="621"/>
      <c r="M4" s="621"/>
      <c r="N4" s="621"/>
      <c r="O4" s="609" t="s">
        <v>48</v>
      </c>
      <c r="P4" s="611" t="s">
        <v>51</v>
      </c>
      <c r="Q4" s="33"/>
      <c r="R4" s="33"/>
    </row>
    <row r="5" spans="1:130" s="32" customFormat="1" ht="168" customHeight="1" x14ac:dyDescent="0.25">
      <c r="A5" s="617"/>
      <c r="B5" s="610"/>
      <c r="C5" s="40" t="s">
        <v>201</v>
      </c>
      <c r="D5" s="40" t="s">
        <v>37</v>
      </c>
      <c r="E5" s="41" t="s">
        <v>38</v>
      </c>
      <c r="F5" s="41" t="s">
        <v>3</v>
      </c>
      <c r="G5" s="40" t="s">
        <v>202</v>
      </c>
      <c r="H5" s="40" t="s">
        <v>203</v>
      </c>
      <c r="I5" s="42" t="s">
        <v>42</v>
      </c>
      <c r="J5" s="42" t="s">
        <v>43</v>
      </c>
      <c r="K5" s="42" t="s">
        <v>49</v>
      </c>
      <c r="L5" s="43" t="s">
        <v>204</v>
      </c>
      <c r="M5" s="43" t="s">
        <v>205</v>
      </c>
      <c r="N5" s="43" t="s">
        <v>46</v>
      </c>
      <c r="O5" s="610"/>
      <c r="P5" s="612"/>
      <c r="Q5" s="33"/>
      <c r="R5" s="33"/>
    </row>
    <row r="6" spans="1:130" s="26" customFormat="1" ht="84" customHeight="1" thickBot="1" x14ac:dyDescent="0.3">
      <c r="A6" s="46"/>
      <c r="B6" s="44">
        <v>1</v>
      </c>
      <c r="C6" s="44">
        <v>2</v>
      </c>
      <c r="D6" s="44">
        <v>3</v>
      </c>
      <c r="E6" s="44" t="s">
        <v>39</v>
      </c>
      <c r="F6" s="44">
        <v>5</v>
      </c>
      <c r="G6" s="44">
        <v>6</v>
      </c>
      <c r="H6" s="44">
        <v>7</v>
      </c>
      <c r="I6" s="44" t="s">
        <v>41</v>
      </c>
      <c r="J6" s="44" t="s">
        <v>44</v>
      </c>
      <c r="K6" s="296">
        <v>10</v>
      </c>
      <c r="L6" s="44">
        <v>11</v>
      </c>
      <c r="M6" s="44">
        <v>12</v>
      </c>
      <c r="N6" s="44" t="s">
        <v>47</v>
      </c>
      <c r="O6" s="47" t="s">
        <v>58</v>
      </c>
      <c r="P6" s="48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168" customHeight="1" thickBot="1" x14ac:dyDescent="0.3">
      <c r="A7" s="602">
        <v>1</v>
      </c>
      <c r="B7" s="533" t="s">
        <v>147</v>
      </c>
      <c r="C7" s="53">
        <v>41</v>
      </c>
      <c r="D7" s="53">
        <v>29</v>
      </c>
      <c r="E7" s="61">
        <f>D7/C7*100</f>
        <v>70.731707317073173</v>
      </c>
      <c r="F7" s="62" t="s">
        <v>6</v>
      </c>
      <c r="G7" s="63">
        <v>13578</v>
      </c>
      <c r="H7" s="63">
        <v>2300</v>
      </c>
      <c r="I7" s="64">
        <f>H7/G7*100</f>
        <v>16.93916629842392</v>
      </c>
      <c r="J7" s="65">
        <f>E7/I7*100</f>
        <v>417.56309650053021</v>
      </c>
      <c r="K7" s="57" t="s">
        <v>148</v>
      </c>
      <c r="L7" s="57">
        <v>249260</v>
      </c>
      <c r="M7" s="49">
        <v>189180.5</v>
      </c>
      <c r="N7" s="66">
        <v>75.900000000000006</v>
      </c>
      <c r="O7" s="318">
        <f>N24*J7/100</f>
        <v>428.00217391304346</v>
      </c>
      <c r="P7" s="220" t="s">
        <v>149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162.75" customHeight="1" thickBot="1" x14ac:dyDescent="0.3">
      <c r="A8" s="603"/>
      <c r="B8" s="534"/>
      <c r="C8" s="521" t="s">
        <v>207</v>
      </c>
      <c r="D8" s="522"/>
      <c r="E8" s="523"/>
      <c r="F8" s="67" t="s">
        <v>53</v>
      </c>
      <c r="G8" s="68">
        <v>1200</v>
      </c>
      <c r="H8" s="50">
        <v>1958</v>
      </c>
      <c r="I8" s="327">
        <f t="shared" ref="I8:I9" si="0">H8/G8*100</f>
        <v>163.16666666666666</v>
      </c>
      <c r="J8" s="69"/>
      <c r="K8" s="45" t="s">
        <v>150</v>
      </c>
      <c r="L8" s="58">
        <v>102.4</v>
      </c>
      <c r="M8" s="59">
        <v>116.2</v>
      </c>
      <c r="N8" s="70">
        <v>113.5</v>
      </c>
      <c r="O8" s="319"/>
      <c r="P8" s="221"/>
      <c r="Q8" s="33"/>
      <c r="R8" s="33"/>
    </row>
    <row r="9" spans="1:130" s="32" customFormat="1" ht="76.5" customHeight="1" x14ac:dyDescent="0.25">
      <c r="A9" s="603"/>
      <c r="B9" s="534"/>
      <c r="C9" s="524"/>
      <c r="D9" s="525"/>
      <c r="E9" s="526"/>
      <c r="F9" s="67" t="s">
        <v>52</v>
      </c>
      <c r="G9" s="71">
        <v>300</v>
      </c>
      <c r="H9" s="72">
        <v>40</v>
      </c>
      <c r="I9" s="327">
        <f t="shared" si="0"/>
        <v>13.333333333333334</v>
      </c>
      <c r="J9" s="69"/>
      <c r="K9" s="45" t="s">
        <v>151</v>
      </c>
      <c r="L9" s="58">
        <v>1362.1</v>
      </c>
      <c r="M9" s="59">
        <v>1411.8</v>
      </c>
      <c r="N9" s="70">
        <v>103.6</v>
      </c>
      <c r="O9" s="319"/>
      <c r="P9" s="221"/>
      <c r="Q9" s="33"/>
      <c r="R9" s="33"/>
    </row>
    <row r="10" spans="1:130" s="32" customFormat="1" ht="98.25" customHeight="1" thickBot="1" x14ac:dyDescent="0.3">
      <c r="A10" s="603"/>
      <c r="B10" s="534"/>
      <c r="C10" s="524"/>
      <c r="D10" s="525"/>
      <c r="E10" s="526"/>
      <c r="F10" s="67" t="s">
        <v>54</v>
      </c>
      <c r="G10" s="71">
        <v>111</v>
      </c>
      <c r="H10" s="72" t="s">
        <v>56</v>
      </c>
      <c r="I10" s="56" t="s">
        <v>56</v>
      </c>
      <c r="J10" s="69"/>
      <c r="K10" s="45" t="s">
        <v>152</v>
      </c>
      <c r="L10" s="58">
        <v>102.4</v>
      </c>
      <c r="M10" s="59">
        <v>128.4</v>
      </c>
      <c r="N10" s="70">
        <v>125.4</v>
      </c>
      <c r="O10" s="319"/>
      <c r="P10" s="221"/>
      <c r="Q10" s="33"/>
      <c r="R10" s="33"/>
    </row>
    <row r="11" spans="1:130" s="32" customFormat="1" ht="86.25" customHeight="1" x14ac:dyDescent="0.25">
      <c r="A11" s="603"/>
      <c r="B11" s="534"/>
      <c r="C11" s="524"/>
      <c r="D11" s="525"/>
      <c r="E11" s="526"/>
      <c r="F11" s="73" t="s">
        <v>55</v>
      </c>
      <c r="G11" s="71">
        <v>11967</v>
      </c>
      <c r="H11" s="72">
        <v>302</v>
      </c>
      <c r="I11" s="327">
        <f>H11/G11*100</f>
        <v>2.5236065847747975</v>
      </c>
      <c r="J11" s="69"/>
      <c r="K11" s="45" t="s">
        <v>153</v>
      </c>
      <c r="L11" s="45">
        <v>65000</v>
      </c>
      <c r="M11" s="59">
        <v>107417</v>
      </c>
      <c r="N11" s="70">
        <v>165.3</v>
      </c>
      <c r="O11" s="319"/>
      <c r="P11" s="221"/>
      <c r="Q11" s="34"/>
      <c r="R11" s="33"/>
    </row>
    <row r="12" spans="1:130" ht="71.25" customHeight="1" x14ac:dyDescent="0.25">
      <c r="A12" s="603"/>
      <c r="B12" s="534"/>
      <c r="C12" s="524"/>
      <c r="D12" s="525"/>
      <c r="E12" s="526"/>
      <c r="F12" s="74"/>
      <c r="G12" s="75"/>
      <c r="H12" s="75"/>
      <c r="I12" s="75"/>
      <c r="J12" s="75"/>
      <c r="K12" s="45" t="s">
        <v>154</v>
      </c>
      <c r="L12" s="45">
        <v>30000</v>
      </c>
      <c r="M12" s="51">
        <v>103291</v>
      </c>
      <c r="N12" s="70">
        <v>344.3</v>
      </c>
      <c r="O12" s="319"/>
      <c r="P12" s="221"/>
    </row>
    <row r="13" spans="1:130" ht="71.25" customHeight="1" x14ac:dyDescent="0.25">
      <c r="A13" s="603"/>
      <c r="B13" s="534"/>
      <c r="C13" s="524"/>
      <c r="D13" s="525"/>
      <c r="E13" s="526"/>
      <c r="F13" s="76"/>
      <c r="G13" s="77"/>
      <c r="H13" s="77"/>
      <c r="I13" s="77"/>
      <c r="J13" s="77"/>
      <c r="K13" s="45" t="s">
        <v>155</v>
      </c>
      <c r="L13" s="60">
        <v>1</v>
      </c>
      <c r="M13" s="51">
        <v>3</v>
      </c>
      <c r="N13" s="78">
        <v>300</v>
      </c>
      <c r="O13" s="319"/>
      <c r="P13" s="221"/>
    </row>
    <row r="14" spans="1:130" ht="123.75" customHeight="1" x14ac:dyDescent="0.25">
      <c r="A14" s="603"/>
      <c r="B14" s="534"/>
      <c r="C14" s="524"/>
      <c r="D14" s="525"/>
      <c r="E14" s="526"/>
      <c r="F14" s="76"/>
      <c r="G14" s="77"/>
      <c r="H14" s="77"/>
      <c r="I14" s="77"/>
      <c r="J14" s="77"/>
      <c r="K14" s="45" t="s">
        <v>156</v>
      </c>
      <c r="L14" s="45">
        <v>1000</v>
      </c>
      <c r="M14" s="51">
        <v>0</v>
      </c>
      <c r="N14" s="78">
        <v>0</v>
      </c>
      <c r="O14" s="319"/>
      <c r="P14" s="221"/>
    </row>
    <row r="15" spans="1:130" ht="84.95" customHeight="1" x14ac:dyDescent="0.25">
      <c r="A15" s="603"/>
      <c r="B15" s="534"/>
      <c r="C15" s="524"/>
      <c r="D15" s="525"/>
      <c r="E15" s="526"/>
      <c r="F15" s="76"/>
      <c r="G15" s="77"/>
      <c r="H15" s="77"/>
      <c r="I15" s="77"/>
      <c r="J15" s="77"/>
      <c r="K15" s="45" t="s">
        <v>157</v>
      </c>
      <c r="L15" s="45">
        <v>1</v>
      </c>
      <c r="M15" s="51">
        <v>0</v>
      </c>
      <c r="N15" s="70">
        <v>0</v>
      </c>
      <c r="O15" s="319"/>
      <c r="P15" s="221"/>
    </row>
    <row r="16" spans="1:130" ht="124.5" customHeight="1" x14ac:dyDescent="0.25">
      <c r="A16" s="603"/>
      <c r="B16" s="534"/>
      <c r="C16" s="524"/>
      <c r="D16" s="525"/>
      <c r="E16" s="526"/>
      <c r="F16" s="76"/>
      <c r="G16" s="77"/>
      <c r="H16" s="77"/>
      <c r="I16" s="77"/>
      <c r="J16" s="77"/>
      <c r="K16" s="45" t="s">
        <v>158</v>
      </c>
      <c r="L16" s="51">
        <v>0</v>
      </c>
      <c r="M16" s="51">
        <v>0</v>
      </c>
      <c r="N16" s="70"/>
      <c r="O16" s="319"/>
      <c r="P16" s="221"/>
    </row>
    <row r="17" spans="1:129" ht="66.75" customHeight="1" x14ac:dyDescent="0.25">
      <c r="A17" s="603"/>
      <c r="B17" s="534"/>
      <c r="C17" s="524"/>
      <c r="D17" s="525"/>
      <c r="E17" s="526"/>
      <c r="F17" s="76"/>
      <c r="G17" s="77"/>
      <c r="H17" s="77"/>
      <c r="I17" s="77"/>
      <c r="J17" s="77"/>
      <c r="K17" s="45" t="s">
        <v>159</v>
      </c>
      <c r="L17" s="45">
        <v>1102374</v>
      </c>
      <c r="M17" s="51">
        <v>1032132.4</v>
      </c>
      <c r="N17" s="70">
        <v>93.6</v>
      </c>
      <c r="O17" s="319"/>
      <c r="P17" s="221"/>
    </row>
    <row r="18" spans="1:129" ht="66.75" customHeight="1" x14ac:dyDescent="0.25">
      <c r="A18" s="603"/>
      <c r="B18" s="534"/>
      <c r="C18" s="524"/>
      <c r="D18" s="525"/>
      <c r="E18" s="526"/>
      <c r="F18" s="76"/>
      <c r="G18" s="77"/>
      <c r="H18" s="77"/>
      <c r="I18" s="77"/>
      <c r="J18" s="77"/>
      <c r="K18" s="45" t="s">
        <v>160</v>
      </c>
      <c r="L18" s="45">
        <v>119124</v>
      </c>
      <c r="M18" s="51">
        <v>111269.1</v>
      </c>
      <c r="N18" s="70">
        <v>93.4</v>
      </c>
      <c r="O18" s="319"/>
      <c r="P18" s="221"/>
    </row>
    <row r="19" spans="1:129" ht="66.75" customHeight="1" x14ac:dyDescent="0.25">
      <c r="A19" s="603"/>
      <c r="B19" s="534"/>
      <c r="C19" s="524"/>
      <c r="D19" s="525"/>
      <c r="E19" s="526"/>
      <c r="F19" s="76"/>
      <c r="G19" s="77"/>
      <c r="H19" s="77"/>
      <c r="I19" s="77"/>
      <c r="J19" s="77"/>
      <c r="K19" s="45" t="s">
        <v>161</v>
      </c>
      <c r="L19" s="45">
        <v>18259</v>
      </c>
      <c r="M19" s="51">
        <v>4862.3999999999996</v>
      </c>
      <c r="N19" s="70">
        <v>26.6</v>
      </c>
      <c r="O19" s="319"/>
      <c r="P19" s="221"/>
    </row>
    <row r="20" spans="1:129" ht="66.75" customHeight="1" x14ac:dyDescent="0.25">
      <c r="A20" s="603"/>
      <c r="B20" s="534"/>
      <c r="C20" s="524"/>
      <c r="D20" s="525"/>
      <c r="E20" s="526"/>
      <c r="F20" s="76"/>
      <c r="G20" s="77"/>
      <c r="H20" s="77"/>
      <c r="I20" s="77"/>
      <c r="J20" s="77"/>
      <c r="K20" s="45" t="s">
        <v>162</v>
      </c>
      <c r="L20" s="45">
        <v>47</v>
      </c>
      <c r="M20" s="51">
        <v>39.5</v>
      </c>
      <c r="N20" s="70">
        <v>84</v>
      </c>
      <c r="O20" s="319"/>
      <c r="P20" s="221"/>
    </row>
    <row r="21" spans="1:129" ht="171" customHeight="1" x14ac:dyDescent="0.25">
      <c r="A21" s="603"/>
      <c r="B21" s="534"/>
      <c r="C21" s="524"/>
      <c r="D21" s="525"/>
      <c r="E21" s="526"/>
      <c r="F21" s="76"/>
      <c r="G21" s="77"/>
      <c r="H21" s="77"/>
      <c r="I21" s="77"/>
      <c r="J21" s="77"/>
      <c r="K21" s="45" t="s">
        <v>163</v>
      </c>
      <c r="L21" s="45">
        <v>39</v>
      </c>
      <c r="M21" s="51">
        <v>5.6</v>
      </c>
      <c r="N21" s="70">
        <v>14.4</v>
      </c>
      <c r="O21" s="319"/>
      <c r="P21" s="221"/>
    </row>
    <row r="22" spans="1:129" ht="176.25" customHeight="1" x14ac:dyDescent="0.25">
      <c r="A22" s="603"/>
      <c r="B22" s="534"/>
      <c r="C22" s="524"/>
      <c r="D22" s="525"/>
      <c r="E22" s="526"/>
      <c r="F22" s="76"/>
      <c r="G22" s="77"/>
      <c r="H22" s="77"/>
      <c r="I22" s="77"/>
      <c r="J22" s="77"/>
      <c r="K22" s="45" t="s">
        <v>164</v>
      </c>
      <c r="L22" s="45">
        <v>100</v>
      </c>
      <c r="M22" s="51">
        <v>100</v>
      </c>
      <c r="N22" s="70">
        <v>100</v>
      </c>
      <c r="O22" s="319"/>
      <c r="P22" s="221"/>
    </row>
    <row r="23" spans="1:129" ht="33.75" customHeight="1" x14ac:dyDescent="0.25">
      <c r="A23" s="603"/>
      <c r="B23" s="534"/>
      <c r="C23" s="524"/>
      <c r="D23" s="525"/>
      <c r="E23" s="526"/>
      <c r="F23" s="76"/>
      <c r="G23" s="77"/>
      <c r="H23" s="77"/>
      <c r="I23" s="77"/>
      <c r="J23" s="77"/>
      <c r="K23" s="79"/>
      <c r="L23" s="80"/>
      <c r="M23" s="81"/>
      <c r="N23" s="82">
        <v>1640</v>
      </c>
      <c r="O23" s="319"/>
      <c r="P23" s="221"/>
    </row>
    <row r="24" spans="1:129" ht="60" customHeight="1" thickBot="1" x14ac:dyDescent="0.3">
      <c r="A24" s="604"/>
      <c r="B24" s="535"/>
      <c r="C24" s="527"/>
      <c r="D24" s="528"/>
      <c r="E24" s="529"/>
      <c r="F24" s="83"/>
      <c r="G24" s="84"/>
      <c r="H24" s="84"/>
      <c r="I24" s="84"/>
      <c r="J24" s="85"/>
      <c r="K24" s="321" t="s">
        <v>50</v>
      </c>
      <c r="L24" s="322"/>
      <c r="M24" s="323"/>
      <c r="N24" s="325">
        <v>102.5</v>
      </c>
      <c r="O24" s="320"/>
      <c r="P24" s="222"/>
    </row>
    <row r="25" spans="1:129" s="32" customFormat="1" ht="66.75" customHeight="1" x14ac:dyDescent="0.25">
      <c r="A25" s="602">
        <v>2</v>
      </c>
      <c r="B25" s="533" t="s">
        <v>117</v>
      </c>
      <c r="C25" s="53">
        <v>4</v>
      </c>
      <c r="D25" s="53">
        <v>1</v>
      </c>
      <c r="E25" s="61">
        <f>D25/C25*100</f>
        <v>25</v>
      </c>
      <c r="F25" s="62" t="s">
        <v>6</v>
      </c>
      <c r="G25" s="327">
        <v>51093.1</v>
      </c>
      <c r="H25" s="327">
        <f>H26+H27+H29</f>
        <v>36891</v>
      </c>
      <c r="I25" s="327">
        <f>H25/G25*100</f>
        <v>72.203487359349893</v>
      </c>
      <c r="J25" s="328">
        <f>E25/I25*100</f>
        <v>34.624366376623023</v>
      </c>
      <c r="K25" s="329" t="s">
        <v>73</v>
      </c>
      <c r="L25" s="330">
        <v>101.9</v>
      </c>
      <c r="M25" s="331">
        <v>108.5</v>
      </c>
      <c r="N25" s="340">
        <v>106.47693817468105</v>
      </c>
      <c r="O25" s="318">
        <f>N80*J25/100</f>
        <v>35.217612940500324</v>
      </c>
      <c r="P25" s="223" t="s">
        <v>236</v>
      </c>
      <c r="Q25" s="37"/>
      <c r="R25" s="37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  <c r="DM25" s="38"/>
      <c r="DN25" s="38"/>
      <c r="DO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</row>
    <row r="26" spans="1:129" s="32" customFormat="1" ht="79.5" customHeight="1" thickBot="1" x14ac:dyDescent="0.3">
      <c r="A26" s="603"/>
      <c r="B26" s="534"/>
      <c r="C26" s="530" t="s">
        <v>206</v>
      </c>
      <c r="D26" s="531"/>
      <c r="E26" s="532"/>
      <c r="F26" s="67" t="s">
        <v>53</v>
      </c>
      <c r="G26" s="324"/>
      <c r="H26" s="324">
        <v>1958</v>
      </c>
      <c r="I26" s="56"/>
      <c r="J26" s="69"/>
      <c r="K26" s="332" t="s">
        <v>74</v>
      </c>
      <c r="L26" s="326">
        <v>100</v>
      </c>
      <c r="M26" s="333">
        <v>122.2</v>
      </c>
      <c r="N26" s="340">
        <v>122.2</v>
      </c>
      <c r="O26" s="90"/>
      <c r="P26" s="224"/>
      <c r="Q26" s="33"/>
      <c r="R26" s="33"/>
    </row>
    <row r="27" spans="1:129" s="32" customFormat="1" ht="76.5" customHeight="1" x14ac:dyDescent="0.25">
      <c r="A27" s="603"/>
      <c r="B27" s="534"/>
      <c r="C27" s="572"/>
      <c r="D27" s="573"/>
      <c r="E27" s="574"/>
      <c r="F27" s="67" t="s">
        <v>52</v>
      </c>
      <c r="G27" s="324">
        <v>748.1</v>
      </c>
      <c r="H27" s="324">
        <v>381.4</v>
      </c>
      <c r="I27" s="327">
        <f>H27/G27*100</f>
        <v>50.982488972062555</v>
      </c>
      <c r="J27" s="69"/>
      <c r="K27" s="332" t="s">
        <v>75</v>
      </c>
      <c r="L27" s="326">
        <v>103.5</v>
      </c>
      <c r="M27" s="333">
        <v>97.6</v>
      </c>
      <c r="N27" s="340">
        <v>94.299516908212553</v>
      </c>
      <c r="O27" s="90"/>
      <c r="P27" s="224"/>
      <c r="Q27" s="33"/>
      <c r="R27" s="33"/>
    </row>
    <row r="28" spans="1:129" s="32" customFormat="1" ht="65.25" customHeight="1" thickBot="1" x14ac:dyDescent="0.3">
      <c r="A28" s="603"/>
      <c r="B28" s="534"/>
      <c r="C28" s="572"/>
      <c r="D28" s="573"/>
      <c r="E28" s="574"/>
      <c r="F28" s="67" t="s">
        <v>54</v>
      </c>
      <c r="G28" s="324">
        <v>0</v>
      </c>
      <c r="H28" s="324">
        <v>0</v>
      </c>
      <c r="I28" s="56"/>
      <c r="J28" s="69"/>
      <c r="K28" s="332" t="s">
        <v>76</v>
      </c>
      <c r="L28" s="326">
        <v>98</v>
      </c>
      <c r="M28" s="333">
        <v>98</v>
      </c>
      <c r="N28" s="340">
        <v>100</v>
      </c>
      <c r="O28" s="90"/>
      <c r="P28" s="224"/>
      <c r="Q28" s="33"/>
      <c r="R28" s="33"/>
    </row>
    <row r="29" spans="1:129" s="32" customFormat="1" ht="86.25" customHeight="1" x14ac:dyDescent="0.25">
      <c r="A29" s="603"/>
      <c r="B29" s="534"/>
      <c r="C29" s="572"/>
      <c r="D29" s="573"/>
      <c r="E29" s="574"/>
      <c r="F29" s="91" t="s">
        <v>55</v>
      </c>
      <c r="G29" s="660">
        <v>50345</v>
      </c>
      <c r="H29" s="660">
        <v>34551.599999999999</v>
      </c>
      <c r="I29" s="327">
        <f>H29/G29*100</f>
        <v>68.629655377892533</v>
      </c>
      <c r="J29" s="92"/>
      <c r="K29" s="332" t="s">
        <v>121</v>
      </c>
      <c r="L29" s="326">
        <v>97</v>
      </c>
      <c r="M29" s="333">
        <v>97</v>
      </c>
      <c r="N29" s="340">
        <v>100</v>
      </c>
      <c r="O29" s="90"/>
      <c r="P29" s="224"/>
      <c r="Q29" s="34"/>
      <c r="R29" s="33"/>
    </row>
    <row r="30" spans="1:129" s="32" customFormat="1" ht="39" customHeight="1" x14ac:dyDescent="0.25">
      <c r="A30" s="603"/>
      <c r="B30" s="534"/>
      <c r="C30" s="572"/>
      <c r="D30" s="573"/>
      <c r="E30" s="573"/>
      <c r="F30" s="93"/>
      <c r="G30" s="94"/>
      <c r="H30" s="94"/>
      <c r="I30" s="95"/>
      <c r="J30" s="96"/>
      <c r="K30" s="332" t="s">
        <v>122</v>
      </c>
      <c r="L30" s="334">
        <v>83.3</v>
      </c>
      <c r="M30" s="334">
        <v>97.8</v>
      </c>
      <c r="N30" s="340">
        <v>117.40696278511405</v>
      </c>
      <c r="O30" s="90"/>
      <c r="P30" s="224"/>
      <c r="Q30" s="34"/>
      <c r="R30" s="33"/>
    </row>
    <row r="31" spans="1:129" s="32" customFormat="1" ht="156.75" customHeight="1" x14ac:dyDescent="0.25">
      <c r="A31" s="603"/>
      <c r="B31" s="534"/>
      <c r="C31" s="572"/>
      <c r="D31" s="573"/>
      <c r="E31" s="573"/>
      <c r="F31" s="97"/>
      <c r="G31" s="98"/>
      <c r="H31" s="98"/>
      <c r="I31" s="99"/>
      <c r="J31" s="100"/>
      <c r="K31" s="332" t="s">
        <v>123</v>
      </c>
      <c r="L31" s="334">
        <v>9</v>
      </c>
      <c r="M31" s="334">
        <v>20</v>
      </c>
      <c r="N31" s="340">
        <v>222.22222222222223</v>
      </c>
      <c r="O31" s="90"/>
      <c r="P31" s="224"/>
      <c r="Q31" s="34"/>
      <c r="R31" s="33"/>
    </row>
    <row r="32" spans="1:129" s="32" customFormat="1" ht="86.25" customHeight="1" x14ac:dyDescent="0.25">
      <c r="A32" s="603"/>
      <c r="B32" s="534"/>
      <c r="C32" s="572"/>
      <c r="D32" s="573"/>
      <c r="E32" s="573"/>
      <c r="F32" s="97"/>
      <c r="G32" s="98"/>
      <c r="H32" s="98"/>
      <c r="I32" s="99"/>
      <c r="J32" s="100"/>
      <c r="K32" s="332" t="s">
        <v>124</v>
      </c>
      <c r="L32" s="334">
        <v>20100</v>
      </c>
      <c r="M32" s="334">
        <v>19770</v>
      </c>
      <c r="N32" s="340">
        <v>98.358208955223887</v>
      </c>
      <c r="O32" s="90"/>
      <c r="P32" s="224"/>
      <c r="Q32" s="34"/>
      <c r="R32" s="33"/>
    </row>
    <row r="33" spans="1:18" s="32" customFormat="1" ht="86.25" customHeight="1" x14ac:dyDescent="0.25">
      <c r="A33" s="603"/>
      <c r="B33" s="534"/>
      <c r="C33" s="572"/>
      <c r="D33" s="573"/>
      <c r="E33" s="573"/>
      <c r="F33" s="97"/>
      <c r="G33" s="98"/>
      <c r="H33" s="98"/>
      <c r="I33" s="99"/>
      <c r="J33" s="100"/>
      <c r="K33" s="332" t="s">
        <v>125</v>
      </c>
      <c r="L33" s="334">
        <v>103.8</v>
      </c>
      <c r="M33" s="334">
        <v>121.7</v>
      </c>
      <c r="N33" s="340">
        <v>117.24470134874761</v>
      </c>
      <c r="O33" s="90"/>
      <c r="P33" s="224"/>
      <c r="Q33" s="34"/>
      <c r="R33" s="33"/>
    </row>
    <row r="34" spans="1:18" s="32" customFormat="1" ht="86.25" customHeight="1" x14ac:dyDescent="0.25">
      <c r="A34" s="603"/>
      <c r="B34" s="534"/>
      <c r="C34" s="572"/>
      <c r="D34" s="573"/>
      <c r="E34" s="573"/>
      <c r="F34" s="97"/>
      <c r="G34" s="98"/>
      <c r="H34" s="98"/>
      <c r="I34" s="99"/>
      <c r="J34" s="100"/>
      <c r="K34" s="335" t="s">
        <v>126</v>
      </c>
      <c r="L34" s="334"/>
      <c r="M34" s="334"/>
      <c r="N34" s="340"/>
      <c r="O34" s="90"/>
      <c r="P34" s="224"/>
      <c r="Q34" s="34"/>
      <c r="R34" s="33"/>
    </row>
    <row r="35" spans="1:18" s="32" customFormat="1" ht="143.25" customHeight="1" x14ac:dyDescent="0.25">
      <c r="A35" s="603"/>
      <c r="B35" s="534"/>
      <c r="C35" s="572"/>
      <c r="D35" s="573"/>
      <c r="E35" s="573"/>
      <c r="F35" s="97"/>
      <c r="G35" s="98"/>
      <c r="H35" s="98"/>
      <c r="I35" s="99"/>
      <c r="J35" s="100"/>
      <c r="K35" s="335" t="s">
        <v>127</v>
      </c>
      <c r="L35" s="334">
        <v>1</v>
      </c>
      <c r="M35" s="334">
        <v>5</v>
      </c>
      <c r="N35" s="340">
        <v>500</v>
      </c>
      <c r="O35" s="90"/>
      <c r="P35" s="224"/>
      <c r="Q35" s="34"/>
      <c r="R35" s="33"/>
    </row>
    <row r="36" spans="1:18" s="32" customFormat="1" ht="33.75" customHeight="1" x14ac:dyDescent="0.25">
      <c r="A36" s="603"/>
      <c r="B36" s="534"/>
      <c r="C36" s="572"/>
      <c r="D36" s="573"/>
      <c r="E36" s="573"/>
      <c r="F36" s="97"/>
      <c r="G36" s="98"/>
      <c r="H36" s="98"/>
      <c r="I36" s="99"/>
      <c r="J36" s="100"/>
      <c r="K36" s="332" t="s">
        <v>128</v>
      </c>
      <c r="L36" s="334"/>
      <c r="M36" s="334">
        <v>2</v>
      </c>
      <c r="N36" s="340"/>
      <c r="O36" s="90"/>
      <c r="P36" s="224"/>
      <c r="Q36" s="34"/>
      <c r="R36" s="33"/>
    </row>
    <row r="37" spans="1:18" s="32" customFormat="1" ht="42.75" customHeight="1" x14ac:dyDescent="0.25">
      <c r="A37" s="603"/>
      <c r="B37" s="534"/>
      <c r="C37" s="572"/>
      <c r="D37" s="573"/>
      <c r="E37" s="573"/>
      <c r="F37" s="97"/>
      <c r="G37" s="98"/>
      <c r="H37" s="98"/>
      <c r="I37" s="99"/>
      <c r="J37" s="100"/>
      <c r="K37" s="335" t="s">
        <v>129</v>
      </c>
      <c r="L37" s="334"/>
      <c r="M37" s="334">
        <v>2</v>
      </c>
      <c r="N37" s="340"/>
      <c r="O37" s="90"/>
      <c r="P37" s="224"/>
      <c r="Q37" s="34"/>
      <c r="R37" s="33"/>
    </row>
    <row r="38" spans="1:18" s="32" customFormat="1" ht="43.5" customHeight="1" x14ac:dyDescent="0.25">
      <c r="A38" s="603"/>
      <c r="B38" s="534"/>
      <c r="C38" s="572"/>
      <c r="D38" s="573"/>
      <c r="E38" s="573"/>
      <c r="F38" s="97"/>
      <c r="G38" s="98"/>
      <c r="H38" s="98"/>
      <c r="I38" s="99"/>
      <c r="J38" s="100"/>
      <c r="K38" s="335" t="s">
        <v>130</v>
      </c>
      <c r="L38" s="334">
        <v>85</v>
      </c>
      <c r="M38" s="334">
        <v>85.1</v>
      </c>
      <c r="N38" s="340">
        <v>100.11764705882354</v>
      </c>
      <c r="O38" s="90"/>
      <c r="P38" s="224"/>
      <c r="Q38" s="34"/>
      <c r="R38" s="33"/>
    </row>
    <row r="39" spans="1:18" s="32" customFormat="1" ht="87" customHeight="1" x14ac:dyDescent="0.25">
      <c r="A39" s="603"/>
      <c r="B39" s="534"/>
      <c r="C39" s="572"/>
      <c r="D39" s="573"/>
      <c r="E39" s="573"/>
      <c r="F39" s="97"/>
      <c r="G39" s="98"/>
      <c r="H39" s="98"/>
      <c r="I39" s="99"/>
      <c r="J39" s="100"/>
      <c r="K39" s="336" t="s">
        <v>131</v>
      </c>
      <c r="L39" s="334">
        <v>5</v>
      </c>
      <c r="M39" s="334">
        <v>0</v>
      </c>
      <c r="N39" s="340">
        <v>0</v>
      </c>
      <c r="O39" s="90"/>
      <c r="P39" s="224"/>
      <c r="Q39" s="34"/>
      <c r="R39" s="33"/>
    </row>
    <row r="40" spans="1:18" s="32" customFormat="1" ht="236.25" customHeight="1" x14ac:dyDescent="0.25">
      <c r="A40" s="603"/>
      <c r="B40" s="534"/>
      <c r="C40" s="572"/>
      <c r="D40" s="573"/>
      <c r="E40" s="573"/>
      <c r="F40" s="97"/>
      <c r="G40" s="98"/>
      <c r="H40" s="98"/>
      <c r="I40" s="99"/>
      <c r="J40" s="100"/>
      <c r="K40" s="335" t="s">
        <v>132</v>
      </c>
      <c r="L40" s="334">
        <v>10</v>
      </c>
      <c r="M40" s="334">
        <v>8.8000000000000007</v>
      </c>
      <c r="N40" s="340">
        <v>88.000000000000014</v>
      </c>
      <c r="O40" s="90"/>
      <c r="P40" s="224"/>
      <c r="Q40" s="34"/>
      <c r="R40" s="33"/>
    </row>
    <row r="41" spans="1:18" s="32" customFormat="1" ht="133.5" customHeight="1" x14ac:dyDescent="0.25">
      <c r="A41" s="603"/>
      <c r="B41" s="534"/>
      <c r="C41" s="572"/>
      <c r="D41" s="573"/>
      <c r="E41" s="573"/>
      <c r="F41" s="97"/>
      <c r="G41" s="98"/>
      <c r="H41" s="98"/>
      <c r="I41" s="99"/>
      <c r="J41" s="100"/>
      <c r="K41" s="335" t="s">
        <v>133</v>
      </c>
      <c r="L41" s="334">
        <v>2</v>
      </c>
      <c r="M41" s="334">
        <v>0</v>
      </c>
      <c r="N41" s="340">
        <v>0</v>
      </c>
      <c r="O41" s="90"/>
      <c r="P41" s="224"/>
      <c r="Q41" s="34"/>
      <c r="R41" s="33"/>
    </row>
    <row r="42" spans="1:18" s="32" customFormat="1" ht="156.75" customHeight="1" x14ac:dyDescent="0.25">
      <c r="A42" s="603"/>
      <c r="B42" s="534"/>
      <c r="C42" s="572"/>
      <c r="D42" s="573"/>
      <c r="E42" s="573"/>
      <c r="F42" s="97"/>
      <c r="G42" s="98"/>
      <c r="H42" s="98"/>
      <c r="I42" s="99"/>
      <c r="J42" s="100"/>
      <c r="K42" s="335" t="s">
        <v>134</v>
      </c>
      <c r="L42" s="334">
        <v>2</v>
      </c>
      <c r="M42" s="334">
        <v>1</v>
      </c>
      <c r="N42" s="340">
        <v>50</v>
      </c>
      <c r="O42" s="90"/>
      <c r="P42" s="224"/>
      <c r="Q42" s="34"/>
      <c r="R42" s="33"/>
    </row>
    <row r="43" spans="1:18" s="32" customFormat="1" ht="167.25" customHeight="1" x14ac:dyDescent="0.25">
      <c r="A43" s="603"/>
      <c r="B43" s="534"/>
      <c r="C43" s="572"/>
      <c r="D43" s="573"/>
      <c r="E43" s="573"/>
      <c r="F43" s="97"/>
      <c r="G43" s="98"/>
      <c r="H43" s="98"/>
      <c r="I43" s="99"/>
      <c r="J43" s="100"/>
      <c r="K43" s="335" t="s">
        <v>135</v>
      </c>
      <c r="L43" s="334">
        <v>10131</v>
      </c>
      <c r="M43" s="334">
        <v>13804.7</v>
      </c>
      <c r="N43" s="340">
        <v>136.26196821636563</v>
      </c>
      <c r="O43" s="90"/>
      <c r="P43" s="224"/>
      <c r="Q43" s="34"/>
      <c r="R43" s="33"/>
    </row>
    <row r="44" spans="1:18" s="32" customFormat="1" ht="69" customHeight="1" x14ac:dyDescent="0.25">
      <c r="A44" s="603"/>
      <c r="B44" s="534"/>
      <c r="C44" s="572"/>
      <c r="D44" s="573"/>
      <c r="E44" s="573"/>
      <c r="F44" s="97"/>
      <c r="G44" s="98"/>
      <c r="H44" s="98"/>
      <c r="I44" s="99"/>
      <c r="J44" s="100"/>
      <c r="K44" s="335" t="s">
        <v>136</v>
      </c>
      <c r="L44" s="334">
        <v>16117</v>
      </c>
      <c r="M44" s="334">
        <v>16117</v>
      </c>
      <c r="N44" s="340">
        <v>100</v>
      </c>
      <c r="O44" s="90"/>
      <c r="P44" s="224"/>
      <c r="Q44" s="34"/>
      <c r="R44" s="33"/>
    </row>
    <row r="45" spans="1:18" s="32" customFormat="1" ht="105.75" customHeight="1" x14ac:dyDescent="0.25">
      <c r="A45" s="603"/>
      <c r="B45" s="534"/>
      <c r="C45" s="572"/>
      <c r="D45" s="573"/>
      <c r="E45" s="573"/>
      <c r="F45" s="97"/>
      <c r="G45" s="98"/>
      <c r="H45" s="98"/>
      <c r="I45" s="99"/>
      <c r="J45" s="100"/>
      <c r="K45" s="335" t="s">
        <v>137</v>
      </c>
      <c r="L45" s="334">
        <v>769</v>
      </c>
      <c r="M45" s="334">
        <v>671.9</v>
      </c>
      <c r="N45" s="340">
        <v>87.373211963589071</v>
      </c>
      <c r="O45" s="90"/>
      <c r="P45" s="224"/>
      <c r="Q45" s="34"/>
      <c r="R45" s="33"/>
    </row>
    <row r="46" spans="1:18" s="32" customFormat="1" ht="199.5" customHeight="1" x14ac:dyDescent="0.25">
      <c r="A46" s="603"/>
      <c r="B46" s="534"/>
      <c r="C46" s="572"/>
      <c r="D46" s="573"/>
      <c r="E46" s="573"/>
      <c r="F46" s="97"/>
      <c r="G46" s="98"/>
      <c r="H46" s="98"/>
      <c r="I46" s="99"/>
      <c r="J46" s="100"/>
      <c r="K46" s="335" t="s">
        <v>138</v>
      </c>
      <c r="L46" s="334">
        <v>560</v>
      </c>
      <c r="M46" s="334">
        <v>462.9</v>
      </c>
      <c r="N46" s="340">
        <v>82.660714285714278</v>
      </c>
      <c r="O46" s="90"/>
      <c r="P46" s="224"/>
      <c r="Q46" s="34"/>
      <c r="R46" s="33"/>
    </row>
    <row r="47" spans="1:18" s="32" customFormat="1" ht="71.25" customHeight="1" x14ac:dyDescent="0.25">
      <c r="A47" s="603"/>
      <c r="B47" s="534"/>
      <c r="C47" s="572"/>
      <c r="D47" s="573"/>
      <c r="E47" s="573"/>
      <c r="F47" s="97"/>
      <c r="G47" s="98"/>
      <c r="H47" s="98"/>
      <c r="I47" s="99"/>
      <c r="J47" s="100"/>
      <c r="K47" s="335" t="s">
        <v>139</v>
      </c>
      <c r="L47" s="334">
        <v>209</v>
      </c>
      <c r="M47" s="334">
        <v>209</v>
      </c>
      <c r="N47" s="340">
        <v>100</v>
      </c>
      <c r="O47" s="90"/>
      <c r="P47" s="224"/>
      <c r="Q47" s="34"/>
      <c r="R47" s="33"/>
    </row>
    <row r="48" spans="1:18" s="32" customFormat="1" ht="109.5" customHeight="1" x14ac:dyDescent="0.25">
      <c r="A48" s="603"/>
      <c r="B48" s="534"/>
      <c r="C48" s="572"/>
      <c r="D48" s="573"/>
      <c r="E48" s="573"/>
      <c r="F48" s="97"/>
      <c r="G48" s="98"/>
      <c r="H48" s="98"/>
      <c r="I48" s="99"/>
      <c r="J48" s="100"/>
      <c r="K48" s="337" t="s">
        <v>140</v>
      </c>
      <c r="L48" s="334">
        <v>11924</v>
      </c>
      <c r="M48" s="334">
        <v>11458.1</v>
      </c>
      <c r="N48" s="340">
        <v>96.092754109359277</v>
      </c>
      <c r="O48" s="90"/>
      <c r="P48" s="224"/>
      <c r="Q48" s="34"/>
      <c r="R48" s="33"/>
    </row>
    <row r="49" spans="1:18" s="32" customFormat="1" ht="43.5" customHeight="1" x14ac:dyDescent="0.25">
      <c r="A49" s="603"/>
      <c r="B49" s="534"/>
      <c r="C49" s="572"/>
      <c r="D49" s="573"/>
      <c r="E49" s="573"/>
      <c r="F49" s="97"/>
      <c r="G49" s="98"/>
      <c r="H49" s="98"/>
      <c r="I49" s="99"/>
      <c r="J49" s="100"/>
      <c r="K49" s="336" t="s">
        <v>141</v>
      </c>
      <c r="L49" s="334">
        <v>10700</v>
      </c>
      <c r="M49" s="334">
        <v>10226.1</v>
      </c>
      <c r="N49" s="340">
        <v>95.571028037383172</v>
      </c>
      <c r="O49" s="90"/>
      <c r="P49" s="224"/>
      <c r="Q49" s="34"/>
      <c r="R49" s="33"/>
    </row>
    <row r="50" spans="1:18" s="32" customFormat="1" ht="86.25" customHeight="1" x14ac:dyDescent="0.25">
      <c r="A50" s="603"/>
      <c r="B50" s="534"/>
      <c r="C50" s="572"/>
      <c r="D50" s="573"/>
      <c r="E50" s="573"/>
      <c r="F50" s="97"/>
      <c r="G50" s="98"/>
      <c r="H50" s="98"/>
      <c r="I50" s="99"/>
      <c r="J50" s="100"/>
      <c r="K50" s="335" t="s">
        <v>142</v>
      </c>
      <c r="L50" s="334">
        <v>1224</v>
      </c>
      <c r="M50" s="334">
        <v>1232</v>
      </c>
      <c r="N50" s="340">
        <v>100.65359477124183</v>
      </c>
      <c r="O50" s="90"/>
      <c r="P50" s="224"/>
      <c r="Q50" s="34"/>
      <c r="R50" s="33"/>
    </row>
    <row r="51" spans="1:18" s="32" customFormat="1" ht="105" customHeight="1" x14ac:dyDescent="0.25">
      <c r="A51" s="603"/>
      <c r="B51" s="534"/>
      <c r="C51" s="572"/>
      <c r="D51" s="573"/>
      <c r="E51" s="573"/>
      <c r="F51" s="97"/>
      <c r="G51" s="98"/>
      <c r="H51" s="98"/>
      <c r="I51" s="99"/>
      <c r="J51" s="100"/>
      <c r="K51" s="335" t="s">
        <v>208</v>
      </c>
      <c r="L51" s="334">
        <v>2748</v>
      </c>
      <c r="M51" s="334">
        <v>2631</v>
      </c>
      <c r="N51" s="340">
        <v>95.742358078602621</v>
      </c>
      <c r="O51" s="90"/>
      <c r="P51" s="224"/>
      <c r="Q51" s="34"/>
      <c r="R51" s="33"/>
    </row>
    <row r="52" spans="1:18" s="32" customFormat="1" ht="39" customHeight="1" x14ac:dyDescent="0.25">
      <c r="A52" s="603"/>
      <c r="B52" s="534"/>
      <c r="C52" s="572"/>
      <c r="D52" s="573"/>
      <c r="E52" s="573"/>
      <c r="F52" s="97"/>
      <c r="G52" s="98"/>
      <c r="H52" s="98"/>
      <c r="I52" s="99"/>
      <c r="J52" s="100"/>
      <c r="K52" s="335" t="s">
        <v>209</v>
      </c>
      <c r="L52" s="334">
        <v>2469</v>
      </c>
      <c r="M52" s="334">
        <v>2407</v>
      </c>
      <c r="N52" s="340">
        <v>97.488861887403814</v>
      </c>
      <c r="O52" s="90"/>
      <c r="P52" s="224"/>
      <c r="Q52" s="34"/>
      <c r="R52" s="33"/>
    </row>
    <row r="53" spans="1:18" s="32" customFormat="1" ht="60" customHeight="1" x14ac:dyDescent="0.25">
      <c r="A53" s="603"/>
      <c r="B53" s="534"/>
      <c r="C53" s="572"/>
      <c r="D53" s="573"/>
      <c r="E53" s="573"/>
      <c r="F53" s="97"/>
      <c r="G53" s="98"/>
      <c r="H53" s="98"/>
      <c r="I53" s="99"/>
      <c r="J53" s="100"/>
      <c r="K53" s="335" t="s">
        <v>210</v>
      </c>
      <c r="L53" s="334">
        <v>2274</v>
      </c>
      <c r="M53" s="334">
        <v>2212</v>
      </c>
      <c r="N53" s="340">
        <v>97.273526824978006</v>
      </c>
      <c r="O53" s="90"/>
      <c r="P53" s="224"/>
      <c r="Q53" s="34"/>
      <c r="R53" s="33"/>
    </row>
    <row r="54" spans="1:18" s="32" customFormat="1" ht="112.5" customHeight="1" x14ac:dyDescent="0.25">
      <c r="A54" s="603"/>
      <c r="B54" s="534"/>
      <c r="C54" s="572"/>
      <c r="D54" s="573"/>
      <c r="E54" s="573"/>
      <c r="F54" s="97"/>
      <c r="G54" s="98"/>
      <c r="H54" s="98"/>
      <c r="I54" s="99"/>
      <c r="J54" s="100"/>
      <c r="K54" s="335" t="s">
        <v>211</v>
      </c>
      <c r="L54" s="334">
        <v>195</v>
      </c>
      <c r="M54" s="334">
        <v>195</v>
      </c>
      <c r="N54" s="340">
        <v>100</v>
      </c>
      <c r="O54" s="90"/>
      <c r="P54" s="224"/>
      <c r="Q54" s="34"/>
      <c r="R54" s="33"/>
    </row>
    <row r="55" spans="1:18" s="32" customFormat="1" ht="46.5" customHeight="1" x14ac:dyDescent="0.25">
      <c r="A55" s="603"/>
      <c r="B55" s="534"/>
      <c r="C55" s="572"/>
      <c r="D55" s="573"/>
      <c r="E55" s="573"/>
      <c r="F55" s="97"/>
      <c r="G55" s="98"/>
      <c r="H55" s="98"/>
      <c r="I55" s="99"/>
      <c r="J55" s="100"/>
      <c r="K55" s="335" t="s">
        <v>212</v>
      </c>
      <c r="L55" s="334">
        <v>279</v>
      </c>
      <c r="M55" s="334">
        <v>224</v>
      </c>
      <c r="N55" s="340">
        <v>80.286738351254485</v>
      </c>
      <c r="O55" s="90"/>
      <c r="P55" s="224"/>
      <c r="Q55" s="34"/>
      <c r="R55" s="33"/>
    </row>
    <row r="56" spans="1:18" s="32" customFormat="1" ht="41.25" customHeight="1" x14ac:dyDescent="0.25">
      <c r="A56" s="603"/>
      <c r="B56" s="534"/>
      <c r="C56" s="572"/>
      <c r="D56" s="573"/>
      <c r="E56" s="573"/>
      <c r="F56" s="97"/>
      <c r="G56" s="98"/>
      <c r="H56" s="98"/>
      <c r="I56" s="99"/>
      <c r="J56" s="100"/>
      <c r="K56" s="335" t="s">
        <v>213</v>
      </c>
      <c r="L56" s="334">
        <v>4705</v>
      </c>
      <c r="M56" s="334">
        <v>4584</v>
      </c>
      <c r="N56" s="340">
        <v>97.428267800212538</v>
      </c>
      <c r="O56" s="90"/>
      <c r="P56" s="224"/>
      <c r="Q56" s="34"/>
      <c r="R56" s="33"/>
    </row>
    <row r="57" spans="1:18" s="32" customFormat="1" ht="42.75" customHeight="1" x14ac:dyDescent="0.25">
      <c r="A57" s="603"/>
      <c r="B57" s="534"/>
      <c r="C57" s="572"/>
      <c r="D57" s="573"/>
      <c r="E57" s="573"/>
      <c r="F57" s="97"/>
      <c r="G57" s="98"/>
      <c r="H57" s="98"/>
      <c r="I57" s="99"/>
      <c r="J57" s="100"/>
      <c r="K57" s="335" t="s">
        <v>214</v>
      </c>
      <c r="L57" s="334">
        <v>2292</v>
      </c>
      <c r="M57" s="334">
        <v>2214</v>
      </c>
      <c r="N57" s="340">
        <v>96.596858638743456</v>
      </c>
      <c r="O57" s="90"/>
      <c r="P57" s="224"/>
      <c r="Q57" s="34"/>
      <c r="R57" s="33"/>
    </row>
    <row r="58" spans="1:18" s="32" customFormat="1" ht="110.25" customHeight="1" x14ac:dyDescent="0.25">
      <c r="A58" s="603"/>
      <c r="B58" s="534"/>
      <c r="C58" s="572"/>
      <c r="D58" s="573"/>
      <c r="E58" s="573"/>
      <c r="F58" s="97"/>
      <c r="G58" s="98"/>
      <c r="H58" s="98"/>
      <c r="I58" s="99"/>
      <c r="J58" s="100"/>
      <c r="K58" s="335" t="s">
        <v>215</v>
      </c>
      <c r="L58" s="334">
        <v>80</v>
      </c>
      <c r="M58" s="334">
        <v>75</v>
      </c>
      <c r="N58" s="340">
        <v>93.75</v>
      </c>
      <c r="O58" s="90"/>
      <c r="P58" s="224"/>
      <c r="Q58" s="34"/>
      <c r="R58" s="33"/>
    </row>
    <row r="59" spans="1:18" s="32" customFormat="1" ht="86.25" customHeight="1" x14ac:dyDescent="0.25">
      <c r="A59" s="603"/>
      <c r="B59" s="534"/>
      <c r="C59" s="572"/>
      <c r="D59" s="573"/>
      <c r="E59" s="573"/>
      <c r="F59" s="97"/>
      <c r="G59" s="98"/>
      <c r="H59" s="98"/>
      <c r="I59" s="99"/>
      <c r="J59" s="100"/>
      <c r="K59" s="335" t="s">
        <v>216</v>
      </c>
      <c r="L59" s="334">
        <v>25</v>
      </c>
      <c r="M59" s="334">
        <v>17</v>
      </c>
      <c r="N59" s="340">
        <v>68</v>
      </c>
      <c r="O59" s="102"/>
      <c r="P59" s="103"/>
      <c r="Q59" s="34"/>
      <c r="R59" s="33"/>
    </row>
    <row r="60" spans="1:18" s="32" customFormat="1" ht="86.25" customHeight="1" x14ac:dyDescent="0.25">
      <c r="A60" s="603"/>
      <c r="B60" s="534"/>
      <c r="C60" s="572"/>
      <c r="D60" s="573"/>
      <c r="E60" s="573"/>
      <c r="F60" s="97"/>
      <c r="G60" s="98"/>
      <c r="H60" s="98"/>
      <c r="I60" s="99"/>
      <c r="J60" s="100"/>
      <c r="K60" s="336" t="s">
        <v>217</v>
      </c>
      <c r="L60" s="334">
        <v>402</v>
      </c>
      <c r="M60" s="334">
        <v>381</v>
      </c>
      <c r="N60" s="340">
        <v>94.776119402985074</v>
      </c>
      <c r="O60" s="90"/>
      <c r="P60" s="103"/>
      <c r="Q60" s="34"/>
      <c r="R60" s="33"/>
    </row>
    <row r="61" spans="1:18" s="32" customFormat="1" ht="197.25" customHeight="1" x14ac:dyDescent="0.25">
      <c r="A61" s="603"/>
      <c r="B61" s="534"/>
      <c r="C61" s="572"/>
      <c r="D61" s="573"/>
      <c r="E61" s="573"/>
      <c r="F61" s="97"/>
      <c r="G61" s="98"/>
      <c r="H61" s="98"/>
      <c r="I61" s="99"/>
      <c r="J61" s="100"/>
      <c r="K61" s="335" t="s">
        <v>218</v>
      </c>
      <c r="L61" s="334">
        <v>7421</v>
      </c>
      <c r="M61" s="334">
        <v>7178</v>
      </c>
      <c r="N61" s="340">
        <v>96.725508691550999</v>
      </c>
      <c r="O61" s="90"/>
      <c r="P61" s="103"/>
      <c r="Q61" s="34"/>
      <c r="R61" s="33"/>
    </row>
    <row r="62" spans="1:18" s="32" customFormat="1" ht="65.25" customHeight="1" x14ac:dyDescent="0.25">
      <c r="A62" s="603"/>
      <c r="B62" s="534"/>
      <c r="C62" s="572"/>
      <c r="D62" s="573"/>
      <c r="E62" s="573"/>
      <c r="F62" s="97"/>
      <c r="G62" s="98"/>
      <c r="H62" s="98"/>
      <c r="I62" s="99"/>
      <c r="J62" s="100"/>
      <c r="K62" s="338" t="s">
        <v>219</v>
      </c>
      <c r="L62" s="334">
        <v>6642</v>
      </c>
      <c r="M62" s="334">
        <v>6462</v>
      </c>
      <c r="N62" s="340">
        <v>97.289972899728994</v>
      </c>
      <c r="O62" s="90"/>
      <c r="P62" s="103"/>
      <c r="Q62" s="34"/>
      <c r="R62" s="33"/>
    </row>
    <row r="63" spans="1:18" s="32" customFormat="1" ht="108.75" customHeight="1" x14ac:dyDescent="0.25">
      <c r="A63" s="603"/>
      <c r="B63" s="534"/>
      <c r="C63" s="572"/>
      <c r="D63" s="573"/>
      <c r="E63" s="573"/>
      <c r="F63" s="97"/>
      <c r="G63" s="98"/>
      <c r="H63" s="98"/>
      <c r="I63" s="99"/>
      <c r="J63" s="100"/>
      <c r="K63" s="339" t="s">
        <v>220</v>
      </c>
      <c r="L63" s="334">
        <v>779</v>
      </c>
      <c r="M63" s="334">
        <v>716</v>
      </c>
      <c r="N63" s="340">
        <v>91.912708600770216</v>
      </c>
      <c r="O63" s="90"/>
      <c r="P63" s="103"/>
      <c r="Q63" s="34"/>
      <c r="R63" s="33"/>
    </row>
    <row r="64" spans="1:18" s="32" customFormat="1" ht="39" customHeight="1" x14ac:dyDescent="0.25">
      <c r="A64" s="603"/>
      <c r="B64" s="534"/>
      <c r="C64" s="572"/>
      <c r="D64" s="573"/>
      <c r="E64" s="573"/>
      <c r="F64" s="97"/>
      <c r="G64" s="98"/>
      <c r="H64" s="98"/>
      <c r="I64" s="99"/>
      <c r="J64" s="100"/>
      <c r="K64" s="338" t="s">
        <v>221</v>
      </c>
      <c r="L64" s="334">
        <v>1835</v>
      </c>
      <c r="M64" s="334">
        <v>1709</v>
      </c>
      <c r="N64" s="340">
        <v>93.133514986376014</v>
      </c>
      <c r="O64" s="90"/>
      <c r="P64" s="103"/>
      <c r="Q64" s="34"/>
      <c r="R64" s="33"/>
    </row>
    <row r="65" spans="1:18" s="32" customFormat="1" ht="41.25" customHeight="1" x14ac:dyDescent="0.25">
      <c r="A65" s="603"/>
      <c r="B65" s="534"/>
      <c r="C65" s="572"/>
      <c r="D65" s="573"/>
      <c r="E65" s="573"/>
      <c r="F65" s="97"/>
      <c r="G65" s="98"/>
      <c r="H65" s="98"/>
      <c r="I65" s="99"/>
      <c r="J65" s="100"/>
      <c r="K65" s="338" t="s">
        <v>222</v>
      </c>
      <c r="L65" s="334">
        <v>1835</v>
      </c>
      <c r="M65" s="334">
        <v>1709</v>
      </c>
      <c r="N65" s="340">
        <v>93.133514986376014</v>
      </c>
      <c r="O65" s="90"/>
      <c r="P65" s="103"/>
      <c r="Q65" s="34"/>
      <c r="R65" s="33"/>
    </row>
    <row r="66" spans="1:18" s="32" customFormat="1" ht="36" customHeight="1" x14ac:dyDescent="0.25">
      <c r="A66" s="603"/>
      <c r="B66" s="534"/>
      <c r="C66" s="572"/>
      <c r="D66" s="573"/>
      <c r="E66" s="573"/>
      <c r="F66" s="97"/>
      <c r="G66" s="98"/>
      <c r="H66" s="98"/>
      <c r="I66" s="99"/>
      <c r="J66" s="100"/>
      <c r="K66" s="335" t="s">
        <v>223</v>
      </c>
      <c r="L66" s="334">
        <v>195</v>
      </c>
      <c r="M66" s="334">
        <v>195</v>
      </c>
      <c r="N66" s="340">
        <v>100</v>
      </c>
      <c r="O66" s="90"/>
      <c r="P66" s="103"/>
      <c r="Q66" s="34"/>
      <c r="R66" s="33"/>
    </row>
    <row r="67" spans="1:18" s="32" customFormat="1" ht="149.25" customHeight="1" x14ac:dyDescent="0.25">
      <c r="A67" s="603"/>
      <c r="B67" s="534"/>
      <c r="C67" s="572"/>
      <c r="D67" s="573"/>
      <c r="E67" s="573"/>
      <c r="F67" s="97"/>
      <c r="G67" s="98"/>
      <c r="H67" s="98"/>
      <c r="I67" s="99"/>
      <c r="J67" s="100"/>
      <c r="K67" s="338" t="s">
        <v>224</v>
      </c>
      <c r="L67" s="334">
        <v>5</v>
      </c>
      <c r="M67" s="334">
        <v>4.8</v>
      </c>
      <c r="N67" s="340">
        <v>96</v>
      </c>
      <c r="O67" s="90"/>
      <c r="P67" s="103"/>
      <c r="Q67" s="34"/>
      <c r="R67" s="33"/>
    </row>
    <row r="68" spans="1:18" s="32" customFormat="1" ht="71.25" customHeight="1" x14ac:dyDescent="0.25">
      <c r="A68" s="603"/>
      <c r="B68" s="534"/>
      <c r="C68" s="572"/>
      <c r="D68" s="573"/>
      <c r="E68" s="573"/>
      <c r="F68" s="97"/>
      <c r="G68" s="98"/>
      <c r="H68" s="98"/>
      <c r="I68" s="99"/>
      <c r="J68" s="100"/>
      <c r="K68" s="338" t="s">
        <v>225</v>
      </c>
      <c r="L68" s="334">
        <v>3.3</v>
      </c>
      <c r="M68" s="334">
        <v>3.9</v>
      </c>
      <c r="N68" s="340">
        <v>118.18181818181819</v>
      </c>
      <c r="O68" s="90"/>
      <c r="P68" s="103"/>
      <c r="Q68" s="34"/>
      <c r="R68" s="33"/>
    </row>
    <row r="69" spans="1:18" s="32" customFormat="1" ht="105" customHeight="1" x14ac:dyDescent="0.25">
      <c r="A69" s="603"/>
      <c r="B69" s="534"/>
      <c r="C69" s="572"/>
      <c r="D69" s="573"/>
      <c r="E69" s="573"/>
      <c r="F69" s="97"/>
      <c r="G69" s="98"/>
      <c r="H69" s="98"/>
      <c r="I69" s="99"/>
      <c r="J69" s="100"/>
      <c r="K69" s="335" t="s">
        <v>226</v>
      </c>
      <c r="L69" s="334">
        <v>2</v>
      </c>
      <c r="M69" s="334">
        <v>2</v>
      </c>
      <c r="N69" s="340">
        <v>100</v>
      </c>
      <c r="O69" s="90"/>
      <c r="P69" s="103"/>
      <c r="Q69" s="34"/>
      <c r="R69" s="33"/>
    </row>
    <row r="70" spans="1:18" s="32" customFormat="1" ht="86.25" customHeight="1" x14ac:dyDescent="0.25">
      <c r="A70" s="603"/>
      <c r="B70" s="534"/>
      <c r="C70" s="572"/>
      <c r="D70" s="573"/>
      <c r="E70" s="573"/>
      <c r="F70" s="97"/>
      <c r="G70" s="98"/>
      <c r="H70" s="98"/>
      <c r="I70" s="99"/>
      <c r="J70" s="100"/>
      <c r="K70" s="335" t="s">
        <v>227</v>
      </c>
      <c r="L70" s="334">
        <v>10</v>
      </c>
      <c r="M70" s="334">
        <v>10</v>
      </c>
      <c r="N70" s="340">
        <v>100</v>
      </c>
      <c r="O70" s="90"/>
      <c r="P70" s="103"/>
      <c r="Q70" s="34"/>
      <c r="R70" s="33"/>
    </row>
    <row r="71" spans="1:18" s="32" customFormat="1" ht="69.75" customHeight="1" x14ac:dyDescent="0.25">
      <c r="A71" s="603"/>
      <c r="B71" s="534"/>
      <c r="C71" s="572"/>
      <c r="D71" s="573"/>
      <c r="E71" s="573"/>
      <c r="F71" s="97"/>
      <c r="G71" s="98"/>
      <c r="H71" s="98"/>
      <c r="I71" s="99"/>
      <c r="J71" s="100"/>
      <c r="K71" s="335" t="s">
        <v>228</v>
      </c>
      <c r="L71" s="334">
        <v>3</v>
      </c>
      <c r="M71" s="334">
        <v>0</v>
      </c>
      <c r="N71" s="340">
        <v>0</v>
      </c>
      <c r="O71" s="90"/>
      <c r="P71" s="103"/>
      <c r="Q71" s="34"/>
      <c r="R71" s="33"/>
    </row>
    <row r="72" spans="1:18" s="32" customFormat="1" ht="137.25" customHeight="1" x14ac:dyDescent="0.25">
      <c r="A72" s="603"/>
      <c r="B72" s="534"/>
      <c r="C72" s="572"/>
      <c r="D72" s="573"/>
      <c r="E72" s="573"/>
      <c r="F72" s="97"/>
      <c r="G72" s="98"/>
      <c r="H72" s="98"/>
      <c r="I72" s="99"/>
      <c r="J72" s="100"/>
      <c r="K72" s="335" t="s">
        <v>229</v>
      </c>
      <c r="L72" s="334">
        <v>1</v>
      </c>
      <c r="M72" s="334">
        <v>0</v>
      </c>
      <c r="N72" s="340">
        <v>0</v>
      </c>
      <c r="O72" s="90"/>
      <c r="P72" s="103"/>
      <c r="Q72" s="34"/>
      <c r="R72" s="33"/>
    </row>
    <row r="73" spans="1:18" s="32" customFormat="1" ht="137.25" customHeight="1" x14ac:dyDescent="0.25">
      <c r="A73" s="603"/>
      <c r="B73" s="534"/>
      <c r="C73" s="572"/>
      <c r="D73" s="573"/>
      <c r="E73" s="573"/>
      <c r="F73" s="97"/>
      <c r="G73" s="98"/>
      <c r="H73" s="98"/>
      <c r="I73" s="99"/>
      <c r="J73" s="100"/>
      <c r="K73" s="335" t="s">
        <v>230</v>
      </c>
      <c r="L73" s="334">
        <v>85</v>
      </c>
      <c r="M73" s="334">
        <v>100</v>
      </c>
      <c r="N73" s="340">
        <v>117.64705882352942</v>
      </c>
      <c r="O73" s="90"/>
      <c r="P73" s="103"/>
      <c r="Q73" s="34"/>
      <c r="R73" s="33"/>
    </row>
    <row r="74" spans="1:18" s="32" customFormat="1" ht="129" customHeight="1" x14ac:dyDescent="0.25">
      <c r="A74" s="603"/>
      <c r="B74" s="534"/>
      <c r="C74" s="572"/>
      <c r="D74" s="573"/>
      <c r="E74" s="573"/>
      <c r="F74" s="97"/>
      <c r="G74" s="98"/>
      <c r="H74" s="98"/>
      <c r="I74" s="99"/>
      <c r="J74" s="100"/>
      <c r="K74" s="335" t="s">
        <v>231</v>
      </c>
      <c r="L74" s="334">
        <v>10</v>
      </c>
      <c r="M74" s="334">
        <v>0</v>
      </c>
      <c r="N74" s="340">
        <v>0</v>
      </c>
      <c r="O74" s="90"/>
      <c r="P74" s="103"/>
      <c r="Q74" s="34"/>
      <c r="R74" s="33"/>
    </row>
    <row r="75" spans="1:18" s="32" customFormat="1" ht="77.25" customHeight="1" x14ac:dyDescent="0.25">
      <c r="A75" s="603"/>
      <c r="B75" s="534"/>
      <c r="C75" s="572"/>
      <c r="D75" s="573"/>
      <c r="E75" s="573"/>
      <c r="F75" s="97"/>
      <c r="G75" s="98"/>
      <c r="H75" s="98"/>
      <c r="I75" s="99"/>
      <c r="J75" s="100"/>
      <c r="K75" s="335" t="s">
        <v>232</v>
      </c>
      <c r="L75" s="334">
        <v>475</v>
      </c>
      <c r="M75" s="334">
        <v>475</v>
      </c>
      <c r="N75" s="340">
        <v>100</v>
      </c>
      <c r="O75" s="90"/>
      <c r="P75" s="103"/>
      <c r="Q75" s="34"/>
      <c r="R75" s="33"/>
    </row>
    <row r="76" spans="1:18" s="32" customFormat="1" ht="47.25" customHeight="1" x14ac:dyDescent="0.25">
      <c r="A76" s="603"/>
      <c r="B76" s="534"/>
      <c r="C76" s="572"/>
      <c r="D76" s="573"/>
      <c r="E76" s="573"/>
      <c r="F76" s="97"/>
      <c r="G76" s="98"/>
      <c r="H76" s="98"/>
      <c r="I76" s="99"/>
      <c r="J76" s="100"/>
      <c r="K76" s="335" t="s">
        <v>233</v>
      </c>
      <c r="L76" s="334">
        <v>38</v>
      </c>
      <c r="M76" s="334">
        <v>39</v>
      </c>
      <c r="N76" s="340">
        <v>102.63157894736842</v>
      </c>
      <c r="O76" s="90"/>
      <c r="P76" s="103"/>
      <c r="Q76" s="34"/>
      <c r="R76" s="33"/>
    </row>
    <row r="77" spans="1:18" s="32" customFormat="1" ht="47.25" customHeight="1" x14ac:dyDescent="0.25">
      <c r="A77" s="603"/>
      <c r="B77" s="534"/>
      <c r="C77" s="572"/>
      <c r="D77" s="573"/>
      <c r="E77" s="573"/>
      <c r="F77" s="97"/>
      <c r="G77" s="98"/>
      <c r="H77" s="98"/>
      <c r="I77" s="99"/>
      <c r="J77" s="100"/>
      <c r="K77" s="335" t="s">
        <v>234</v>
      </c>
      <c r="L77" s="334">
        <v>9</v>
      </c>
      <c r="M77" s="334">
        <v>22</v>
      </c>
      <c r="N77" s="340">
        <v>244.44444444444446</v>
      </c>
      <c r="O77" s="90"/>
      <c r="P77" s="103"/>
      <c r="Q77" s="34"/>
      <c r="R77" s="33"/>
    </row>
    <row r="78" spans="1:18" s="32" customFormat="1" ht="73.5" customHeight="1" x14ac:dyDescent="0.25">
      <c r="A78" s="603"/>
      <c r="B78" s="534"/>
      <c r="C78" s="572"/>
      <c r="D78" s="573"/>
      <c r="E78" s="573"/>
      <c r="F78" s="97"/>
      <c r="G78" s="98"/>
      <c r="H78" s="98"/>
      <c r="I78" s="99"/>
      <c r="J78" s="100"/>
      <c r="K78" s="335" t="s">
        <v>235</v>
      </c>
      <c r="L78" s="334">
        <v>0.5</v>
      </c>
      <c r="M78" s="334">
        <v>0.5</v>
      </c>
      <c r="N78" s="340">
        <v>100</v>
      </c>
      <c r="O78" s="90"/>
      <c r="P78" s="103"/>
      <c r="Q78" s="34"/>
      <c r="R78" s="33"/>
    </row>
    <row r="79" spans="1:18" s="32" customFormat="1" ht="69" customHeight="1" x14ac:dyDescent="0.25">
      <c r="A79" s="603"/>
      <c r="B79" s="534"/>
      <c r="C79" s="572"/>
      <c r="D79" s="573"/>
      <c r="E79" s="573"/>
      <c r="F79" s="97"/>
      <c r="G79" s="98"/>
      <c r="H79" s="98"/>
      <c r="I79" s="99"/>
      <c r="J79" s="100"/>
      <c r="K79" s="335"/>
      <c r="L79" s="334"/>
      <c r="M79" s="334"/>
      <c r="N79" s="340">
        <v>5187.3823203828206</v>
      </c>
      <c r="O79" s="90"/>
      <c r="P79" s="103"/>
      <c r="Q79" s="34"/>
      <c r="R79" s="33"/>
    </row>
    <row r="80" spans="1:18" s="32" customFormat="1" ht="86.25" customHeight="1" thickBot="1" x14ac:dyDescent="0.3">
      <c r="A80" s="603"/>
      <c r="B80" s="534"/>
      <c r="C80" s="572"/>
      <c r="D80" s="573"/>
      <c r="E80" s="573"/>
      <c r="F80" s="97"/>
      <c r="G80" s="98"/>
      <c r="H80" s="98"/>
      <c r="I80" s="99"/>
      <c r="J80" s="100"/>
      <c r="K80" s="335" t="s">
        <v>50</v>
      </c>
      <c r="L80" s="334"/>
      <c r="M80" s="334"/>
      <c r="N80" s="340">
        <v>101.7133788310357</v>
      </c>
      <c r="O80" s="90"/>
      <c r="P80" s="103"/>
      <c r="Q80" s="34"/>
      <c r="R80" s="33"/>
    </row>
    <row r="81" spans="1:16" ht="71.25" customHeight="1" x14ac:dyDescent="0.25">
      <c r="A81" s="602">
        <v>3</v>
      </c>
      <c r="B81" s="533" t="s">
        <v>166</v>
      </c>
      <c r="C81" s="106">
        <v>5</v>
      </c>
      <c r="D81" s="106">
        <v>5</v>
      </c>
      <c r="E81" s="53">
        <f>D81/C81*100</f>
        <v>100</v>
      </c>
      <c r="F81" s="62" t="s">
        <v>6</v>
      </c>
      <c r="G81" s="64">
        <v>0.5</v>
      </c>
      <c r="H81" s="64">
        <v>0.5</v>
      </c>
      <c r="I81" s="64">
        <f t="shared" ref="I81" si="1">H81/G81*100</f>
        <v>100</v>
      </c>
      <c r="J81" s="107">
        <f t="shared" ref="J81" si="2">E81/I81*100</f>
        <v>100</v>
      </c>
      <c r="K81" s="347" t="s">
        <v>167</v>
      </c>
      <c r="L81" s="353">
        <v>187.4</v>
      </c>
      <c r="M81" s="348">
        <v>169.2</v>
      </c>
      <c r="N81" s="343">
        <v>90.288153681963706</v>
      </c>
      <c r="O81" s="341">
        <f>N91*J81/100</f>
        <v>101.24456228661637</v>
      </c>
      <c r="P81" s="227" t="s">
        <v>149</v>
      </c>
    </row>
    <row r="82" spans="1:16" ht="71.25" customHeight="1" x14ac:dyDescent="0.25">
      <c r="A82" s="603"/>
      <c r="B82" s="534"/>
      <c r="C82" s="521" t="s">
        <v>237</v>
      </c>
      <c r="D82" s="522"/>
      <c r="E82" s="523"/>
      <c r="F82" s="225" t="s">
        <v>53</v>
      </c>
      <c r="G82" s="50"/>
      <c r="H82" s="50"/>
      <c r="I82" s="56"/>
      <c r="J82" s="111"/>
      <c r="K82" s="347" t="s">
        <v>168</v>
      </c>
      <c r="L82" s="353">
        <v>178</v>
      </c>
      <c r="M82" s="349">
        <v>155</v>
      </c>
      <c r="N82" s="345">
        <v>87.078651685393254</v>
      </c>
      <c r="O82" s="226"/>
      <c r="P82" s="228"/>
    </row>
    <row r="83" spans="1:16" ht="78.75" customHeight="1" x14ac:dyDescent="0.25">
      <c r="A83" s="603"/>
      <c r="B83" s="534"/>
      <c r="C83" s="524"/>
      <c r="D83" s="525"/>
      <c r="E83" s="526"/>
      <c r="F83" s="225" t="s">
        <v>52</v>
      </c>
      <c r="G83" s="50"/>
      <c r="H83" s="50"/>
      <c r="I83" s="56"/>
      <c r="J83" s="111"/>
      <c r="K83" s="347" t="s">
        <v>169</v>
      </c>
      <c r="L83" s="353">
        <v>34</v>
      </c>
      <c r="M83" s="349">
        <v>24</v>
      </c>
      <c r="N83" s="345">
        <v>70.588235294117652</v>
      </c>
      <c r="O83" s="226"/>
      <c r="P83" s="228"/>
    </row>
    <row r="84" spans="1:16" ht="78.75" customHeight="1" x14ac:dyDescent="0.25">
      <c r="A84" s="603"/>
      <c r="B84" s="534"/>
      <c r="C84" s="524"/>
      <c r="D84" s="525"/>
      <c r="E84" s="526"/>
      <c r="F84" s="225" t="s">
        <v>54</v>
      </c>
      <c r="G84" s="56">
        <v>0.5</v>
      </c>
      <c r="H84" s="56">
        <v>0.5</v>
      </c>
      <c r="I84" s="56">
        <f t="shared" ref="I84" si="3">H84/G84*100</f>
        <v>100</v>
      </c>
      <c r="J84" s="111"/>
      <c r="K84" s="347" t="s">
        <v>170</v>
      </c>
      <c r="L84" s="353">
        <v>15</v>
      </c>
      <c r="M84" s="349">
        <v>14</v>
      </c>
      <c r="N84" s="345">
        <v>93.333333333333329</v>
      </c>
      <c r="O84" s="226"/>
      <c r="P84" s="228"/>
    </row>
    <row r="85" spans="1:16" ht="78.75" customHeight="1" x14ac:dyDescent="0.25">
      <c r="A85" s="603"/>
      <c r="B85" s="534"/>
      <c r="C85" s="524"/>
      <c r="D85" s="525"/>
      <c r="E85" s="526"/>
      <c r="F85" s="139" t="s">
        <v>55</v>
      </c>
      <c r="G85" s="114"/>
      <c r="H85" s="114"/>
      <c r="I85" s="56"/>
      <c r="J85" s="111"/>
      <c r="K85" s="347" t="s">
        <v>171</v>
      </c>
      <c r="L85" s="353">
        <v>2</v>
      </c>
      <c r="M85" s="349">
        <v>2</v>
      </c>
      <c r="N85" s="345">
        <v>100</v>
      </c>
      <c r="O85" s="226"/>
      <c r="P85" s="228"/>
    </row>
    <row r="86" spans="1:16" ht="78.75" customHeight="1" x14ac:dyDescent="0.25">
      <c r="A86" s="603"/>
      <c r="B86" s="534"/>
      <c r="C86" s="524"/>
      <c r="D86" s="525"/>
      <c r="E86" s="526"/>
      <c r="F86" s="506"/>
      <c r="G86" s="507"/>
      <c r="H86" s="507"/>
      <c r="I86" s="507"/>
      <c r="J86" s="508"/>
      <c r="K86" s="347" t="s">
        <v>172</v>
      </c>
      <c r="L86" s="353">
        <v>125</v>
      </c>
      <c r="M86" s="350">
        <v>115</v>
      </c>
      <c r="N86" s="345">
        <v>92</v>
      </c>
      <c r="O86" s="226"/>
      <c r="P86" s="228"/>
    </row>
    <row r="87" spans="1:16" ht="149.25" customHeight="1" x14ac:dyDescent="0.25">
      <c r="A87" s="603"/>
      <c r="B87" s="534"/>
      <c r="C87" s="524"/>
      <c r="D87" s="525"/>
      <c r="E87" s="526"/>
      <c r="F87" s="509"/>
      <c r="G87" s="510"/>
      <c r="H87" s="510"/>
      <c r="I87" s="510"/>
      <c r="J87" s="511"/>
      <c r="K87" s="347" t="s">
        <v>238</v>
      </c>
      <c r="L87" s="353">
        <v>50.1</v>
      </c>
      <c r="M87" s="350">
        <v>52.8</v>
      </c>
      <c r="N87" s="345">
        <v>105.38922155688621</v>
      </c>
      <c r="O87" s="226"/>
      <c r="P87" s="228"/>
    </row>
    <row r="88" spans="1:16" ht="91.5" customHeight="1" x14ac:dyDescent="0.25">
      <c r="A88" s="603"/>
      <c r="B88" s="534"/>
      <c r="C88" s="524"/>
      <c r="D88" s="525"/>
      <c r="E88" s="526"/>
      <c r="F88" s="509"/>
      <c r="G88" s="510"/>
      <c r="H88" s="510"/>
      <c r="I88" s="510"/>
      <c r="J88" s="511"/>
      <c r="K88" s="347" t="s">
        <v>173</v>
      </c>
      <c r="L88" s="353">
        <v>9</v>
      </c>
      <c r="M88" s="351">
        <v>11</v>
      </c>
      <c r="N88" s="345">
        <v>122.22222222222223</v>
      </c>
      <c r="O88" s="226"/>
      <c r="P88" s="228"/>
    </row>
    <row r="89" spans="1:16" ht="58.5" customHeight="1" x14ac:dyDescent="0.25">
      <c r="A89" s="603"/>
      <c r="B89" s="534"/>
      <c r="C89" s="524"/>
      <c r="D89" s="525"/>
      <c r="E89" s="526"/>
      <c r="F89" s="509"/>
      <c r="G89" s="510"/>
      <c r="H89" s="510"/>
      <c r="I89" s="510"/>
      <c r="J89" s="511"/>
      <c r="K89" s="347" t="s">
        <v>174</v>
      </c>
      <c r="L89" s="353">
        <v>9.3000000000000007</v>
      </c>
      <c r="M89" s="350">
        <v>9.16</v>
      </c>
      <c r="N89" s="345">
        <v>98.494623655913969</v>
      </c>
      <c r="O89" s="226"/>
      <c r="P89" s="228"/>
    </row>
    <row r="90" spans="1:16" ht="36" customHeight="1" x14ac:dyDescent="0.25">
      <c r="A90" s="603"/>
      <c r="B90" s="534"/>
      <c r="C90" s="524"/>
      <c r="D90" s="525"/>
      <c r="E90" s="526"/>
      <c r="F90" s="509"/>
      <c r="G90" s="510"/>
      <c r="H90" s="510"/>
      <c r="I90" s="510"/>
      <c r="J90" s="511"/>
      <c r="K90" s="346"/>
      <c r="L90" s="352"/>
      <c r="M90" s="344"/>
      <c r="N90" s="345">
        <v>404.97824914646543</v>
      </c>
      <c r="O90" s="226"/>
      <c r="P90" s="228"/>
    </row>
    <row r="91" spans="1:16" ht="71.25" customHeight="1" thickBot="1" x14ac:dyDescent="0.3">
      <c r="A91" s="604"/>
      <c r="B91" s="535"/>
      <c r="C91" s="527"/>
      <c r="D91" s="528"/>
      <c r="E91" s="529"/>
      <c r="F91" s="512"/>
      <c r="G91" s="513"/>
      <c r="H91" s="513"/>
      <c r="I91" s="513"/>
      <c r="J91" s="514"/>
      <c r="K91" s="356" t="s">
        <v>50</v>
      </c>
      <c r="L91" s="355"/>
      <c r="M91" s="356"/>
      <c r="N91" s="342">
        <v>101.24456228661636</v>
      </c>
      <c r="O91" s="229"/>
      <c r="P91" s="230"/>
    </row>
    <row r="92" spans="1:16" ht="150.75" customHeight="1" x14ac:dyDescent="0.25">
      <c r="A92" s="602">
        <v>4</v>
      </c>
      <c r="B92" s="533" t="s">
        <v>239</v>
      </c>
      <c r="C92" s="115">
        <v>14</v>
      </c>
      <c r="D92" s="115">
        <v>13</v>
      </c>
      <c r="E92" s="231">
        <f>D92/C92*100</f>
        <v>92.857142857142861</v>
      </c>
      <c r="F92" s="232" t="s">
        <v>6</v>
      </c>
      <c r="G92" s="116">
        <v>4002.9</v>
      </c>
      <c r="H92" s="116">
        <v>3950.9</v>
      </c>
      <c r="I92" s="116">
        <f t="shared" ref="I92" si="4">H92/G92*100</f>
        <v>98.700941817182539</v>
      </c>
      <c r="J92" s="363">
        <f t="shared" ref="J92" si="5">E92/I92*100</f>
        <v>94.07928754027111</v>
      </c>
      <c r="K92" s="362" t="s">
        <v>240</v>
      </c>
      <c r="L92" s="361">
        <v>95</v>
      </c>
      <c r="M92" s="361">
        <v>90.3</v>
      </c>
      <c r="N92" s="360">
        <v>95.05263157894737</v>
      </c>
      <c r="O92" s="354">
        <f>N108*J92/100</f>
        <v>93.746826900091222</v>
      </c>
      <c r="P92" s="233" t="s">
        <v>256</v>
      </c>
    </row>
    <row r="93" spans="1:16" ht="111.75" customHeight="1" x14ac:dyDescent="0.25">
      <c r="A93" s="603"/>
      <c r="B93" s="534"/>
      <c r="C93" s="530" t="s">
        <v>176</v>
      </c>
      <c r="D93" s="531"/>
      <c r="E93" s="532"/>
      <c r="F93" s="67" t="s">
        <v>53</v>
      </c>
      <c r="G93" s="50"/>
      <c r="H93" s="50"/>
      <c r="I93" s="56"/>
      <c r="J93" s="69"/>
      <c r="K93" s="374" t="s">
        <v>241</v>
      </c>
      <c r="L93" s="359" t="s">
        <v>242</v>
      </c>
      <c r="M93" s="359" t="s">
        <v>242</v>
      </c>
      <c r="N93" s="358">
        <v>100</v>
      </c>
      <c r="O93" s="242"/>
      <c r="P93" s="234"/>
    </row>
    <row r="94" spans="1:16" ht="105.75" customHeight="1" thickBot="1" x14ac:dyDescent="0.3">
      <c r="A94" s="603"/>
      <c r="B94" s="534"/>
      <c r="C94" s="236"/>
      <c r="D94" s="237"/>
      <c r="E94" s="238"/>
      <c r="F94" s="67" t="s">
        <v>52</v>
      </c>
      <c r="G94" s="50"/>
      <c r="H94" s="50"/>
      <c r="I94" s="56"/>
      <c r="J94" s="69"/>
      <c r="K94" s="375" t="s">
        <v>243</v>
      </c>
      <c r="L94" s="357" t="s">
        <v>242</v>
      </c>
      <c r="M94" s="357" t="s">
        <v>242</v>
      </c>
      <c r="N94" s="377">
        <v>100</v>
      </c>
      <c r="O94" s="242"/>
      <c r="P94" s="234"/>
    </row>
    <row r="95" spans="1:16" ht="96.75" customHeight="1" thickBot="1" x14ac:dyDescent="0.3">
      <c r="A95" s="603"/>
      <c r="B95" s="534"/>
      <c r="C95" s="236"/>
      <c r="D95" s="237"/>
      <c r="E95" s="238"/>
      <c r="F95" s="67" t="s">
        <v>54</v>
      </c>
      <c r="G95" s="116">
        <v>4002.9</v>
      </c>
      <c r="H95" s="116">
        <v>3950.9</v>
      </c>
      <c r="I95" s="327">
        <f t="shared" ref="I95" si="6">H95/G95*100</f>
        <v>98.700941817182539</v>
      </c>
      <c r="J95" s="117"/>
      <c r="K95" s="375" t="s">
        <v>244</v>
      </c>
      <c r="L95" s="378" t="s">
        <v>245</v>
      </c>
      <c r="M95" s="379" t="s">
        <v>245</v>
      </c>
      <c r="N95" s="358">
        <v>100</v>
      </c>
      <c r="O95" s="242"/>
      <c r="P95" s="234"/>
    </row>
    <row r="96" spans="1:16" ht="120.75" customHeight="1" thickBot="1" x14ac:dyDescent="0.3">
      <c r="A96" s="603"/>
      <c r="B96" s="534"/>
      <c r="C96" s="236"/>
      <c r="D96" s="237"/>
      <c r="E96" s="238"/>
      <c r="F96" s="73" t="s">
        <v>55</v>
      </c>
      <c r="G96" s="121"/>
      <c r="H96" s="121"/>
      <c r="I96" s="121"/>
      <c r="J96" s="121"/>
      <c r="K96" s="376" t="s">
        <v>246</v>
      </c>
      <c r="L96" s="369" t="s">
        <v>245</v>
      </c>
      <c r="M96" s="370" t="s">
        <v>245</v>
      </c>
      <c r="N96" s="358">
        <v>100</v>
      </c>
      <c r="O96" s="242"/>
      <c r="P96" s="234"/>
    </row>
    <row r="97" spans="1:16" ht="102.75" customHeight="1" x14ac:dyDescent="0.25">
      <c r="A97" s="603"/>
      <c r="B97" s="534"/>
      <c r="C97" s="236"/>
      <c r="D97" s="237"/>
      <c r="E97" s="238"/>
      <c r="F97" s="77"/>
      <c r="G97" s="77"/>
      <c r="H97" s="77"/>
      <c r="I97" s="77"/>
      <c r="J97" s="77"/>
      <c r="K97" s="373" t="s">
        <v>247</v>
      </c>
      <c r="L97" s="371">
        <v>0</v>
      </c>
      <c r="M97" s="370">
        <v>0</v>
      </c>
      <c r="N97" s="358">
        <v>100</v>
      </c>
      <c r="O97" s="242"/>
      <c r="P97" s="234"/>
    </row>
    <row r="98" spans="1:16" ht="61.5" customHeight="1" x14ac:dyDescent="0.25">
      <c r="A98" s="603"/>
      <c r="B98" s="534"/>
      <c r="C98" s="236"/>
      <c r="D98" s="237"/>
      <c r="E98" s="238"/>
      <c r="F98" s="77"/>
      <c r="G98" s="77"/>
      <c r="H98" s="77"/>
      <c r="I98" s="77"/>
      <c r="J98" s="77"/>
      <c r="K98" s="375" t="s">
        <v>248</v>
      </c>
      <c r="L98" s="372" t="s">
        <v>249</v>
      </c>
      <c r="M98" s="372" t="s">
        <v>249</v>
      </c>
      <c r="N98" s="358">
        <v>100</v>
      </c>
      <c r="O98" s="242"/>
      <c r="P98" s="234"/>
    </row>
    <row r="99" spans="1:16" ht="75" customHeight="1" x14ac:dyDescent="0.25">
      <c r="A99" s="603"/>
      <c r="B99" s="534"/>
      <c r="C99" s="236"/>
      <c r="D99" s="237"/>
      <c r="E99" s="238"/>
      <c r="F99" s="77"/>
      <c r="G99" s="77"/>
      <c r="H99" s="77"/>
      <c r="I99" s="77"/>
      <c r="J99" s="77"/>
      <c r="K99" s="375" t="s">
        <v>250</v>
      </c>
      <c r="L99" s="371" t="s">
        <v>245</v>
      </c>
      <c r="M99" s="370" t="s">
        <v>245</v>
      </c>
      <c r="N99" s="358">
        <v>100</v>
      </c>
      <c r="O99" s="242"/>
      <c r="P99" s="234"/>
    </row>
    <row r="100" spans="1:16" ht="61.5" customHeight="1" x14ac:dyDescent="0.25">
      <c r="A100" s="603"/>
      <c r="B100" s="534"/>
      <c r="C100" s="236"/>
      <c r="D100" s="237"/>
      <c r="E100" s="238"/>
      <c r="F100" s="77"/>
      <c r="G100" s="77"/>
      <c r="H100" s="77"/>
      <c r="I100" s="77"/>
      <c r="J100" s="77"/>
      <c r="K100" s="375" t="s">
        <v>251</v>
      </c>
      <c r="L100" s="371">
        <v>80</v>
      </c>
      <c r="M100" s="370" t="s">
        <v>252</v>
      </c>
      <c r="N100" s="358">
        <v>100</v>
      </c>
      <c r="O100" s="242"/>
      <c r="P100" s="234"/>
    </row>
    <row r="101" spans="1:16" ht="71.25" customHeight="1" x14ac:dyDescent="0.25">
      <c r="A101" s="603"/>
      <c r="B101" s="534"/>
      <c r="C101" s="236"/>
      <c r="D101" s="237"/>
      <c r="E101" s="238"/>
      <c r="F101" s="77"/>
      <c r="G101" s="77"/>
      <c r="H101" s="77"/>
      <c r="I101" s="77"/>
      <c r="J101" s="77"/>
      <c r="K101" s="375" t="s">
        <v>253</v>
      </c>
      <c r="L101" s="371" t="s">
        <v>254</v>
      </c>
      <c r="M101" s="370" t="s">
        <v>254</v>
      </c>
      <c r="N101" s="358">
        <v>100</v>
      </c>
      <c r="O101" s="242"/>
      <c r="P101" s="234"/>
    </row>
    <row r="102" spans="1:16" ht="83.25" customHeight="1" x14ac:dyDescent="0.25">
      <c r="A102" s="603"/>
      <c r="B102" s="534"/>
      <c r="C102" s="236"/>
      <c r="D102" s="237"/>
      <c r="E102" s="238"/>
      <c r="F102" s="77"/>
      <c r="G102" s="77"/>
      <c r="H102" s="77"/>
      <c r="I102" s="77"/>
      <c r="J102" s="77"/>
      <c r="K102" s="375" t="s">
        <v>255</v>
      </c>
      <c r="L102" s="371" t="s">
        <v>245</v>
      </c>
      <c r="M102" s="370" t="s">
        <v>245</v>
      </c>
      <c r="N102" s="358">
        <v>100</v>
      </c>
      <c r="O102" s="242"/>
      <c r="P102" s="234"/>
    </row>
    <row r="103" spans="1:16" ht="100.5" customHeight="1" x14ac:dyDescent="0.25">
      <c r="A103" s="603"/>
      <c r="B103" s="534"/>
      <c r="C103" s="236"/>
      <c r="D103" s="237"/>
      <c r="E103" s="238"/>
      <c r="F103" s="77"/>
      <c r="G103" s="77"/>
      <c r="H103" s="77"/>
      <c r="I103" s="77"/>
      <c r="J103" s="77"/>
      <c r="K103" s="365" t="s">
        <v>328</v>
      </c>
      <c r="L103" s="366">
        <v>1</v>
      </c>
      <c r="M103" s="367">
        <v>1</v>
      </c>
      <c r="N103" s="377">
        <v>100</v>
      </c>
      <c r="O103" s="242"/>
      <c r="P103" s="234"/>
    </row>
    <row r="104" spans="1:16" ht="87.75" customHeight="1" x14ac:dyDescent="0.25">
      <c r="A104" s="603"/>
      <c r="B104" s="534"/>
      <c r="C104" s="236"/>
      <c r="D104" s="237"/>
      <c r="E104" s="238"/>
      <c r="F104" s="77"/>
      <c r="G104" s="77"/>
      <c r="H104" s="77"/>
      <c r="I104" s="77"/>
      <c r="J104" s="77"/>
      <c r="K104" s="368" t="s">
        <v>329</v>
      </c>
      <c r="L104" s="364">
        <v>0</v>
      </c>
      <c r="M104" s="367">
        <v>0</v>
      </c>
      <c r="N104" s="377">
        <v>100</v>
      </c>
      <c r="O104" s="242"/>
      <c r="P104" s="234"/>
    </row>
    <row r="105" spans="1:16" ht="84" customHeight="1" x14ac:dyDescent="0.25">
      <c r="A105" s="603"/>
      <c r="B105" s="534"/>
      <c r="C105" s="236"/>
      <c r="D105" s="237"/>
      <c r="E105" s="238"/>
      <c r="F105" s="77"/>
      <c r="G105" s="77"/>
      <c r="H105" s="77"/>
      <c r="I105" s="77"/>
      <c r="J105" s="77"/>
      <c r="K105" s="368" t="s">
        <v>330</v>
      </c>
      <c r="L105" s="366">
        <v>1</v>
      </c>
      <c r="M105" s="367">
        <v>1</v>
      </c>
      <c r="N105" s="377">
        <v>100</v>
      </c>
      <c r="O105" s="242"/>
      <c r="P105" s="234"/>
    </row>
    <row r="106" spans="1:16" ht="74.25" customHeight="1" x14ac:dyDescent="0.25">
      <c r="A106" s="603"/>
      <c r="B106" s="534"/>
      <c r="C106" s="236"/>
      <c r="D106" s="237"/>
      <c r="E106" s="238"/>
      <c r="F106" s="77"/>
      <c r="G106" s="77"/>
      <c r="H106" s="77"/>
      <c r="I106" s="77"/>
      <c r="J106" s="77"/>
      <c r="K106" s="87"/>
      <c r="L106" s="110"/>
      <c r="M106" s="109"/>
      <c r="N106" s="89">
        <f>SUM(N92:N105)</f>
        <v>1395.0526315789475</v>
      </c>
      <c r="O106" s="242"/>
      <c r="P106" s="234"/>
    </row>
    <row r="107" spans="1:16" ht="28.5" customHeight="1" x14ac:dyDescent="0.25">
      <c r="A107" s="603"/>
      <c r="B107" s="534"/>
      <c r="C107" s="236"/>
      <c r="D107" s="237"/>
      <c r="E107" s="238"/>
      <c r="F107" s="77"/>
      <c r="G107" s="77"/>
      <c r="H107" s="77"/>
      <c r="I107" s="77"/>
      <c r="J107" s="77"/>
      <c r="K107" s="87"/>
      <c r="L107" s="110"/>
      <c r="M107" s="109"/>
      <c r="N107" s="89"/>
      <c r="O107" s="242"/>
      <c r="P107" s="234"/>
    </row>
    <row r="108" spans="1:16" ht="63.75" customHeight="1" thickBot="1" x14ac:dyDescent="0.3">
      <c r="A108" s="604"/>
      <c r="B108" s="535"/>
      <c r="C108" s="239"/>
      <c r="D108" s="240"/>
      <c r="E108" s="241"/>
      <c r="F108" s="84"/>
      <c r="G108" s="84"/>
      <c r="H108" s="84"/>
      <c r="I108" s="84"/>
      <c r="J108" s="84"/>
      <c r="K108" s="247" t="s">
        <v>50</v>
      </c>
      <c r="L108" s="248"/>
      <c r="M108" s="249"/>
      <c r="N108" s="55">
        <f>N106/14</f>
        <v>99.646616541353396</v>
      </c>
      <c r="O108" s="243"/>
      <c r="P108" s="235"/>
    </row>
    <row r="109" spans="1:16" ht="102.75" customHeight="1" x14ac:dyDescent="0.25">
      <c r="A109" s="244">
        <v>5</v>
      </c>
      <c r="B109" s="496" t="s">
        <v>177</v>
      </c>
      <c r="C109" s="53">
        <v>7</v>
      </c>
      <c r="D109" s="53">
        <v>5</v>
      </c>
      <c r="E109" s="53">
        <v>71.400000000000006</v>
      </c>
      <c r="F109" s="62" t="s">
        <v>6</v>
      </c>
      <c r="G109" s="56">
        <v>19165.5</v>
      </c>
      <c r="H109" s="56">
        <v>20845.900000000001</v>
      </c>
      <c r="I109" s="116">
        <f t="shared" ref="I109" si="7">H109/G109*100</f>
        <v>108.76783804231562</v>
      </c>
      <c r="J109" s="363">
        <f t="shared" ref="J109" si="8">E109/I109*100</f>
        <v>65.644404894967366</v>
      </c>
      <c r="K109" s="272" t="s">
        <v>289</v>
      </c>
      <c r="L109" s="273">
        <v>94</v>
      </c>
      <c r="M109" s="273">
        <v>94</v>
      </c>
      <c r="N109" s="143">
        <v>100</v>
      </c>
      <c r="O109" s="499">
        <f>N123*J109/100</f>
        <v>51.763138044485416</v>
      </c>
      <c r="P109" s="481" t="s">
        <v>331</v>
      </c>
    </row>
    <row r="110" spans="1:16" ht="125.25" customHeight="1" x14ac:dyDescent="0.25">
      <c r="A110" s="245"/>
      <c r="B110" s="497"/>
      <c r="C110" s="530" t="s">
        <v>290</v>
      </c>
      <c r="D110" s="531"/>
      <c r="E110" s="532"/>
      <c r="F110" s="67" t="s">
        <v>53</v>
      </c>
      <c r="G110" s="50">
        <v>1198.7</v>
      </c>
      <c r="H110" s="50">
        <v>480</v>
      </c>
      <c r="I110" s="56"/>
      <c r="J110" s="69"/>
      <c r="K110" s="268" t="s">
        <v>291</v>
      </c>
      <c r="L110" s="270">
        <v>77.8</v>
      </c>
      <c r="M110" s="270">
        <v>0</v>
      </c>
      <c r="N110" s="89">
        <v>0</v>
      </c>
      <c r="O110" s="250"/>
      <c r="P110" s="482"/>
    </row>
    <row r="111" spans="1:16" ht="179.25" customHeight="1" x14ac:dyDescent="0.25">
      <c r="A111" s="245"/>
      <c r="B111" s="497"/>
      <c r="C111" s="572"/>
      <c r="D111" s="573"/>
      <c r="E111" s="574"/>
      <c r="F111" s="67" t="s">
        <v>52</v>
      </c>
      <c r="G111" s="50">
        <v>600</v>
      </c>
      <c r="H111" s="50">
        <v>120</v>
      </c>
      <c r="I111" s="56"/>
      <c r="J111" s="69"/>
      <c r="K111" s="268" t="s">
        <v>292</v>
      </c>
      <c r="L111" s="269">
        <v>90</v>
      </c>
      <c r="M111" s="269">
        <v>76.7</v>
      </c>
      <c r="N111" s="89">
        <v>85.2</v>
      </c>
      <c r="O111" s="250"/>
      <c r="P111" s="482"/>
    </row>
    <row r="112" spans="1:16" ht="245.25" customHeight="1" x14ac:dyDescent="0.25">
      <c r="A112" s="245"/>
      <c r="B112" s="497"/>
      <c r="C112" s="475"/>
      <c r="D112" s="476"/>
      <c r="E112" s="477"/>
      <c r="F112" s="67" t="s">
        <v>54</v>
      </c>
      <c r="G112" s="50">
        <v>15931.8</v>
      </c>
      <c r="H112" s="50">
        <v>20245.900000000001</v>
      </c>
      <c r="I112" s="56">
        <v>127.1</v>
      </c>
      <c r="J112" s="69"/>
      <c r="K112" s="268" t="s">
        <v>293</v>
      </c>
      <c r="L112" s="269">
        <v>113.387</v>
      </c>
      <c r="M112" s="269">
        <v>28.405999999999999</v>
      </c>
      <c r="N112" s="89">
        <v>25.1</v>
      </c>
      <c r="O112" s="250"/>
      <c r="P112" s="482"/>
    </row>
    <row r="113" spans="1:16" ht="101.25" customHeight="1" x14ac:dyDescent="0.25">
      <c r="A113" s="245"/>
      <c r="B113" s="497"/>
      <c r="C113" s="475"/>
      <c r="D113" s="476"/>
      <c r="E113" s="477"/>
      <c r="F113" s="73" t="s">
        <v>55</v>
      </c>
      <c r="G113" s="50">
        <v>1435</v>
      </c>
      <c r="H113" s="50"/>
      <c r="I113" s="56"/>
      <c r="J113" s="69"/>
      <c r="K113" s="268" t="s">
        <v>294</v>
      </c>
      <c r="L113" s="269">
        <v>0.59499999999999997</v>
      </c>
      <c r="M113" s="269">
        <v>0.60499999999999998</v>
      </c>
      <c r="N113" s="89">
        <v>101.7</v>
      </c>
      <c r="O113" s="250"/>
      <c r="P113" s="482"/>
    </row>
    <row r="114" spans="1:16" ht="98.25" customHeight="1" x14ac:dyDescent="0.25">
      <c r="A114" s="245"/>
      <c r="B114" s="497"/>
      <c r="C114" s="475"/>
      <c r="D114" s="476"/>
      <c r="E114" s="477"/>
      <c r="F114" s="74"/>
      <c r="G114" s="75"/>
      <c r="H114" s="75"/>
      <c r="I114" s="75"/>
      <c r="J114" s="75"/>
      <c r="K114" s="268" t="s">
        <v>295</v>
      </c>
      <c r="L114" s="270">
        <v>60.35</v>
      </c>
      <c r="M114" s="270">
        <v>32.555999999999997</v>
      </c>
      <c r="N114" s="89">
        <v>53.9</v>
      </c>
      <c r="O114" s="250"/>
      <c r="P114" s="482"/>
    </row>
    <row r="115" spans="1:16" ht="71.25" customHeight="1" x14ac:dyDescent="0.25">
      <c r="A115" s="245"/>
      <c r="B115" s="497"/>
      <c r="C115" s="475"/>
      <c r="D115" s="476"/>
      <c r="E115" s="477"/>
      <c r="F115" s="76"/>
      <c r="G115" s="77"/>
      <c r="H115" s="77"/>
      <c r="I115" s="77"/>
      <c r="J115" s="77"/>
      <c r="K115" s="268" t="s">
        <v>296</v>
      </c>
      <c r="L115" s="269">
        <v>4770</v>
      </c>
      <c r="M115" s="269">
        <v>2432</v>
      </c>
      <c r="N115" s="89">
        <v>51</v>
      </c>
      <c r="O115" s="250"/>
      <c r="P115" s="482"/>
    </row>
    <row r="116" spans="1:16" ht="71.25" customHeight="1" x14ac:dyDescent="0.25">
      <c r="A116" s="245"/>
      <c r="B116" s="497"/>
      <c r="C116" s="475"/>
      <c r="D116" s="476"/>
      <c r="E116" s="477"/>
      <c r="F116" s="76"/>
      <c r="G116" s="77"/>
      <c r="H116" s="77"/>
      <c r="I116" s="77"/>
      <c r="J116" s="77"/>
      <c r="K116" s="268" t="s">
        <v>297</v>
      </c>
      <c r="L116" s="269">
        <v>3.68</v>
      </c>
      <c r="M116" s="269">
        <v>0.23400000000000001</v>
      </c>
      <c r="N116" s="89">
        <v>6.4</v>
      </c>
      <c r="O116" s="250"/>
      <c r="P116" s="482"/>
    </row>
    <row r="117" spans="1:16" ht="71.25" customHeight="1" x14ac:dyDescent="0.25">
      <c r="A117" s="245"/>
      <c r="B117" s="497"/>
      <c r="C117" s="475"/>
      <c r="D117" s="476"/>
      <c r="E117" s="477"/>
      <c r="F117" s="76"/>
      <c r="G117" s="77"/>
      <c r="H117" s="77"/>
      <c r="I117" s="77"/>
      <c r="J117" s="77"/>
      <c r="K117" s="268" t="s">
        <v>298</v>
      </c>
      <c r="L117" s="269">
        <v>6.2E-2</v>
      </c>
      <c r="M117" s="269">
        <v>6.3E-2</v>
      </c>
      <c r="N117" s="89">
        <v>101.6</v>
      </c>
      <c r="O117" s="250"/>
      <c r="P117" s="482"/>
    </row>
    <row r="118" spans="1:16" ht="71.25" customHeight="1" x14ac:dyDescent="0.25">
      <c r="A118" s="245"/>
      <c r="B118" s="497"/>
      <c r="C118" s="475"/>
      <c r="D118" s="476"/>
      <c r="E118" s="477"/>
      <c r="F118" s="76"/>
      <c r="G118" s="77"/>
      <c r="H118" s="77"/>
      <c r="I118" s="77"/>
      <c r="J118" s="77"/>
      <c r="K118" s="268" t="s">
        <v>299</v>
      </c>
      <c r="L118" s="270">
        <v>1.47</v>
      </c>
      <c r="M118" s="270">
        <v>3.0739999999999998</v>
      </c>
      <c r="N118" s="89">
        <v>209.1</v>
      </c>
      <c r="O118" s="250"/>
      <c r="P118" s="482"/>
    </row>
    <row r="119" spans="1:16" ht="71.25" customHeight="1" x14ac:dyDescent="0.25">
      <c r="A119" s="245"/>
      <c r="B119" s="497"/>
      <c r="C119" s="475"/>
      <c r="D119" s="476"/>
      <c r="E119" s="477"/>
      <c r="F119" s="76"/>
      <c r="G119" s="77"/>
      <c r="H119" s="77"/>
      <c r="I119" s="77"/>
      <c r="J119" s="77"/>
      <c r="K119" s="268" t="s">
        <v>300</v>
      </c>
      <c r="L119" s="269">
        <v>3.12</v>
      </c>
      <c r="M119" s="269">
        <v>0.14000000000000001</v>
      </c>
      <c r="N119" s="89">
        <v>4.5</v>
      </c>
      <c r="O119" s="250"/>
      <c r="P119" s="482"/>
    </row>
    <row r="120" spans="1:16" ht="71.25" customHeight="1" x14ac:dyDescent="0.25">
      <c r="A120" s="245"/>
      <c r="B120" s="497"/>
      <c r="C120" s="475"/>
      <c r="D120" s="476"/>
      <c r="E120" s="477"/>
      <c r="F120" s="76"/>
      <c r="G120" s="77"/>
      <c r="H120" s="77"/>
      <c r="I120" s="77"/>
      <c r="J120" s="77"/>
      <c r="K120" s="268" t="s">
        <v>301</v>
      </c>
      <c r="L120" s="269">
        <v>20</v>
      </c>
      <c r="M120" s="269">
        <v>24</v>
      </c>
      <c r="N120" s="89">
        <v>120</v>
      </c>
      <c r="O120" s="250"/>
      <c r="P120" s="482"/>
    </row>
    <row r="121" spans="1:16" ht="71.25" customHeight="1" x14ac:dyDescent="0.25">
      <c r="A121" s="245"/>
      <c r="B121" s="497"/>
      <c r="C121" s="475"/>
      <c r="D121" s="476"/>
      <c r="E121" s="477"/>
      <c r="F121" s="76"/>
      <c r="G121" s="77"/>
      <c r="H121" s="77"/>
      <c r="I121" s="77"/>
      <c r="J121" s="77"/>
      <c r="K121" s="268" t="s">
        <v>302</v>
      </c>
      <c r="L121" s="269">
        <v>3</v>
      </c>
      <c r="M121" s="269">
        <v>5</v>
      </c>
      <c r="N121" s="89">
        <v>166.7</v>
      </c>
      <c r="O121" s="250"/>
      <c r="P121" s="482"/>
    </row>
    <row r="122" spans="1:16" ht="71.25" customHeight="1" x14ac:dyDescent="0.25">
      <c r="A122" s="245"/>
      <c r="B122" s="497"/>
      <c r="C122" s="475"/>
      <c r="D122" s="476"/>
      <c r="E122" s="477"/>
      <c r="F122" s="76"/>
      <c r="G122" s="77"/>
      <c r="H122" s="77"/>
      <c r="I122" s="77"/>
      <c r="J122" s="77"/>
      <c r="K122" s="268"/>
      <c r="L122" s="269"/>
      <c r="M122" s="269"/>
      <c r="N122" s="89">
        <v>1025.0999999999999</v>
      </c>
      <c r="O122" s="250"/>
      <c r="P122" s="482"/>
    </row>
    <row r="123" spans="1:16" ht="71.25" customHeight="1" thickBot="1" x14ac:dyDescent="0.3">
      <c r="A123" s="246"/>
      <c r="B123" s="498"/>
      <c r="C123" s="478"/>
      <c r="D123" s="479"/>
      <c r="E123" s="480"/>
      <c r="F123" s="83"/>
      <c r="G123" s="84"/>
      <c r="H123" s="84"/>
      <c r="I123" s="84"/>
      <c r="J123" s="84"/>
      <c r="K123" s="271" t="s">
        <v>50</v>
      </c>
      <c r="L123" s="271"/>
      <c r="M123" s="271"/>
      <c r="N123" s="473">
        <f>N122/13</f>
        <v>78.853846153846149</v>
      </c>
      <c r="O123" s="251"/>
      <c r="P123" s="483"/>
    </row>
    <row r="124" spans="1:16" ht="105.75" customHeight="1" x14ac:dyDescent="0.25">
      <c r="A124" s="602">
        <v>6</v>
      </c>
      <c r="B124" s="533" t="s">
        <v>175</v>
      </c>
      <c r="C124" s="53">
        <v>4</v>
      </c>
      <c r="D124" s="53">
        <v>4</v>
      </c>
      <c r="E124" s="61">
        <f>D124/C124*100</f>
        <v>100</v>
      </c>
      <c r="F124" s="62" t="s">
        <v>6</v>
      </c>
      <c r="G124" s="64">
        <v>30</v>
      </c>
      <c r="H124" s="64">
        <v>0</v>
      </c>
      <c r="I124" s="64">
        <f>H124/G6*100</f>
        <v>0</v>
      </c>
      <c r="J124" s="107" t="e">
        <f>-P181+P124</f>
        <v>#VALUE!</v>
      </c>
      <c r="K124" s="265" t="s">
        <v>78</v>
      </c>
      <c r="L124" s="266">
        <v>90</v>
      </c>
      <c r="M124" s="267">
        <v>90</v>
      </c>
      <c r="N124" s="143">
        <f t="shared" ref="N124:N125" si="9">M124/L124*100</f>
        <v>100</v>
      </c>
      <c r="O124" s="584" t="e">
        <f>N131*J124/100</f>
        <v>#VALUE!</v>
      </c>
      <c r="P124" s="566" t="s">
        <v>57</v>
      </c>
    </row>
    <row r="125" spans="1:16" ht="156.75" customHeight="1" x14ac:dyDescent="0.25">
      <c r="A125" s="603"/>
      <c r="B125" s="534"/>
      <c r="C125" s="521" t="s">
        <v>309</v>
      </c>
      <c r="D125" s="522"/>
      <c r="E125" s="523"/>
      <c r="F125" s="67" t="s">
        <v>53</v>
      </c>
      <c r="G125" s="50"/>
      <c r="H125" s="50"/>
      <c r="I125" s="56"/>
      <c r="J125" s="69"/>
      <c r="K125" s="87" t="s">
        <v>79</v>
      </c>
      <c r="L125" s="52">
        <v>50</v>
      </c>
      <c r="M125" s="88">
        <v>64.7</v>
      </c>
      <c r="N125" s="89">
        <f t="shared" si="9"/>
        <v>129.4</v>
      </c>
      <c r="O125" s="585"/>
      <c r="P125" s="567"/>
    </row>
    <row r="126" spans="1:16" ht="192.75" customHeight="1" x14ac:dyDescent="0.25">
      <c r="A126" s="603"/>
      <c r="B126" s="534"/>
      <c r="C126" s="524"/>
      <c r="D126" s="525"/>
      <c r="E126" s="526"/>
      <c r="F126" s="67" t="s">
        <v>52</v>
      </c>
      <c r="G126" s="50"/>
      <c r="H126" s="50"/>
      <c r="I126" s="56"/>
      <c r="J126" s="125"/>
      <c r="K126" s="87" t="s">
        <v>80</v>
      </c>
      <c r="L126" s="52">
        <v>90</v>
      </c>
      <c r="M126" s="88">
        <v>90</v>
      </c>
      <c r="N126" s="89">
        <f>M126/L126*100</f>
        <v>100</v>
      </c>
      <c r="O126" s="585"/>
      <c r="P126" s="567"/>
    </row>
    <row r="127" spans="1:16" ht="92.25" customHeight="1" x14ac:dyDescent="0.25">
      <c r="A127" s="603"/>
      <c r="B127" s="534"/>
      <c r="C127" s="524"/>
      <c r="D127" s="525"/>
      <c r="E127" s="526"/>
      <c r="F127" s="67" t="s">
        <v>54</v>
      </c>
      <c r="G127" s="50">
        <v>30</v>
      </c>
      <c r="H127" s="50">
        <v>0</v>
      </c>
      <c r="I127" s="56">
        <v>0</v>
      </c>
      <c r="J127" s="126"/>
      <c r="K127" s="87" t="s">
        <v>81</v>
      </c>
      <c r="L127" s="52">
        <v>30</v>
      </c>
      <c r="M127" s="88">
        <v>22</v>
      </c>
      <c r="N127" s="89">
        <f t="shared" ref="N127:N129" si="10">M127/L127*100</f>
        <v>73.333333333333329</v>
      </c>
      <c r="O127" s="585"/>
      <c r="P127" s="567"/>
    </row>
    <row r="128" spans="1:16" ht="95.25" customHeight="1" x14ac:dyDescent="0.25">
      <c r="A128" s="603"/>
      <c r="B128" s="534"/>
      <c r="C128" s="524"/>
      <c r="D128" s="525"/>
      <c r="E128" s="526"/>
      <c r="F128" s="73" t="s">
        <v>55</v>
      </c>
      <c r="G128" s="50"/>
      <c r="H128" s="50"/>
      <c r="I128" s="56"/>
      <c r="J128" s="69"/>
      <c r="K128" s="87" t="s">
        <v>82</v>
      </c>
      <c r="L128" s="52">
        <v>2000</v>
      </c>
      <c r="M128" s="88">
        <v>4836</v>
      </c>
      <c r="N128" s="89">
        <f t="shared" si="10"/>
        <v>241.8</v>
      </c>
      <c r="O128" s="585"/>
      <c r="P128" s="567"/>
    </row>
    <row r="129" spans="1:16" ht="71.25" customHeight="1" x14ac:dyDescent="0.25">
      <c r="A129" s="603"/>
      <c r="B129" s="534"/>
      <c r="C129" s="524"/>
      <c r="D129" s="525"/>
      <c r="E129" s="526"/>
      <c r="F129" s="74"/>
      <c r="G129" s="75"/>
      <c r="H129" s="75"/>
      <c r="I129" s="75"/>
      <c r="J129" s="113"/>
      <c r="K129" s="127" t="s">
        <v>83</v>
      </c>
      <c r="L129" s="128">
        <v>15</v>
      </c>
      <c r="M129" s="128">
        <v>15</v>
      </c>
      <c r="N129" s="89">
        <f t="shared" si="10"/>
        <v>100</v>
      </c>
      <c r="O129" s="585"/>
      <c r="P129" s="567"/>
    </row>
    <row r="130" spans="1:16" ht="55.5" customHeight="1" x14ac:dyDescent="0.25">
      <c r="A130" s="603"/>
      <c r="B130" s="534"/>
      <c r="C130" s="524"/>
      <c r="D130" s="525"/>
      <c r="E130" s="526"/>
      <c r="F130" s="76"/>
      <c r="G130" s="77"/>
      <c r="H130" s="77"/>
      <c r="I130" s="77"/>
      <c r="J130" s="123"/>
      <c r="K130" s="112"/>
      <c r="L130" s="129"/>
      <c r="M130" s="130"/>
      <c r="N130" s="131">
        <f>SUM(N124:N129)</f>
        <v>744.5333333333333</v>
      </c>
      <c r="O130" s="585"/>
      <c r="P130" s="567"/>
    </row>
    <row r="131" spans="1:16" ht="69.75" customHeight="1" thickBot="1" x14ac:dyDescent="0.3">
      <c r="A131" s="604"/>
      <c r="B131" s="535"/>
      <c r="C131" s="527"/>
      <c r="D131" s="528"/>
      <c r="E131" s="529"/>
      <c r="F131" s="83"/>
      <c r="G131" s="84"/>
      <c r="H131" s="84"/>
      <c r="I131" s="84"/>
      <c r="J131" s="85"/>
      <c r="K131" s="503" t="s">
        <v>50</v>
      </c>
      <c r="L131" s="504"/>
      <c r="M131" s="505"/>
      <c r="N131" s="89">
        <f>N130/6</f>
        <v>124.08888888888889</v>
      </c>
      <c r="O131" s="586"/>
      <c r="P131" s="568"/>
    </row>
    <row r="132" spans="1:16" ht="132.75" customHeight="1" thickBot="1" x14ac:dyDescent="0.3">
      <c r="A132" s="274">
        <v>7</v>
      </c>
      <c r="B132" s="533" t="s">
        <v>180</v>
      </c>
      <c r="C132" s="53">
        <v>19</v>
      </c>
      <c r="D132" s="53">
        <v>18</v>
      </c>
      <c r="E132" s="61">
        <f>D132/C132*100</f>
        <v>94.73684210526315</v>
      </c>
      <c r="F132" s="62" t="s">
        <v>6</v>
      </c>
      <c r="G132" s="50">
        <v>37.1</v>
      </c>
      <c r="H132" s="50">
        <v>4.5</v>
      </c>
      <c r="I132" s="56">
        <f>H132/G132*100</f>
        <v>12.129380053908354</v>
      </c>
      <c r="J132" s="65">
        <f>E132/I132*100</f>
        <v>781.0526315789474</v>
      </c>
      <c r="K132" s="108" t="s">
        <v>181</v>
      </c>
      <c r="L132" s="54">
        <v>8</v>
      </c>
      <c r="M132" s="54">
        <v>8</v>
      </c>
      <c r="N132" s="118">
        <f>M132/L132*100</f>
        <v>100</v>
      </c>
      <c r="O132" s="277">
        <f>N138*J132/100</f>
        <v>536.97368421052636</v>
      </c>
      <c r="P132" s="280" t="s">
        <v>178</v>
      </c>
    </row>
    <row r="133" spans="1:16" ht="65.25" customHeight="1" thickBot="1" x14ac:dyDescent="0.3">
      <c r="A133" s="275"/>
      <c r="B133" s="534"/>
      <c r="C133" s="530" t="s">
        <v>182</v>
      </c>
      <c r="D133" s="531"/>
      <c r="E133" s="532"/>
      <c r="F133" s="67" t="s">
        <v>53</v>
      </c>
      <c r="G133" s="50"/>
      <c r="H133" s="50"/>
      <c r="I133" s="56"/>
      <c r="J133" s="69"/>
      <c r="K133" s="87" t="s">
        <v>183</v>
      </c>
      <c r="L133" s="52">
        <v>6</v>
      </c>
      <c r="M133" s="52">
        <v>6</v>
      </c>
      <c r="N133" s="118">
        <f t="shared" ref="N133:N135" si="11">M133/L133*100</f>
        <v>100</v>
      </c>
      <c r="O133" s="278"/>
      <c r="P133" s="281"/>
    </row>
    <row r="134" spans="1:16" ht="93.75" customHeight="1" thickBot="1" x14ac:dyDescent="0.3">
      <c r="A134" s="275"/>
      <c r="B134" s="534"/>
      <c r="C134" s="283"/>
      <c r="D134" s="284"/>
      <c r="E134" s="285"/>
      <c r="F134" s="67" t="s">
        <v>52</v>
      </c>
      <c r="G134" s="50"/>
      <c r="H134" s="50"/>
      <c r="I134" s="56"/>
      <c r="J134" s="69"/>
      <c r="K134" s="87" t="s">
        <v>184</v>
      </c>
      <c r="L134" s="52">
        <v>33</v>
      </c>
      <c r="M134" s="52">
        <v>0</v>
      </c>
      <c r="N134" s="118">
        <f t="shared" si="11"/>
        <v>0</v>
      </c>
      <c r="O134" s="278"/>
      <c r="P134" s="281"/>
    </row>
    <row r="135" spans="1:16" ht="90.75" customHeight="1" x14ac:dyDescent="0.25">
      <c r="A135" s="275"/>
      <c r="B135" s="534"/>
      <c r="C135" s="283"/>
      <c r="D135" s="284"/>
      <c r="E135" s="285"/>
      <c r="F135" s="67" t="s">
        <v>54</v>
      </c>
      <c r="G135" s="50">
        <v>37.1</v>
      </c>
      <c r="H135" s="50">
        <v>4.5</v>
      </c>
      <c r="I135" s="56">
        <f>H135/G135*100</f>
        <v>12.129380053908354</v>
      </c>
      <c r="J135" s="69"/>
      <c r="K135" s="87" t="s">
        <v>63</v>
      </c>
      <c r="L135" s="52">
        <v>4</v>
      </c>
      <c r="M135" s="52">
        <v>3</v>
      </c>
      <c r="N135" s="118">
        <f t="shared" si="11"/>
        <v>75</v>
      </c>
      <c r="O135" s="278"/>
      <c r="P135" s="281"/>
    </row>
    <row r="136" spans="1:16" ht="98.25" customHeight="1" x14ac:dyDescent="0.25">
      <c r="A136" s="275"/>
      <c r="B136" s="534"/>
      <c r="C136" s="283"/>
      <c r="D136" s="284"/>
      <c r="E136" s="285"/>
      <c r="F136" s="73" t="s">
        <v>55</v>
      </c>
      <c r="G136" s="50"/>
      <c r="H136" s="50"/>
      <c r="I136" s="56"/>
      <c r="J136" s="69"/>
      <c r="K136" s="87"/>
      <c r="L136" s="52"/>
      <c r="M136" s="52"/>
      <c r="N136" s="120"/>
      <c r="O136" s="278"/>
      <c r="P136" s="281"/>
    </row>
    <row r="137" spans="1:16" ht="51.75" customHeight="1" x14ac:dyDescent="0.25">
      <c r="A137" s="275"/>
      <c r="B137" s="534"/>
      <c r="C137" s="283"/>
      <c r="D137" s="284"/>
      <c r="E137" s="285"/>
      <c r="F137" s="74"/>
      <c r="G137" s="75"/>
      <c r="H137" s="75"/>
      <c r="I137" s="75"/>
      <c r="J137" s="113"/>
      <c r="K137" s="127"/>
      <c r="L137" s="128"/>
      <c r="M137" s="128"/>
      <c r="N137" s="89">
        <f>SUM(N132:N136)</f>
        <v>275</v>
      </c>
      <c r="O137" s="278"/>
      <c r="P137" s="281"/>
    </row>
    <row r="138" spans="1:16" ht="42.75" customHeight="1" thickBot="1" x14ac:dyDescent="0.3">
      <c r="A138" s="276"/>
      <c r="B138" s="535"/>
      <c r="C138" s="286"/>
      <c r="D138" s="287"/>
      <c r="E138" s="288"/>
      <c r="F138" s="83"/>
      <c r="G138" s="84"/>
      <c r="H138" s="84"/>
      <c r="I138" s="84"/>
      <c r="J138" s="85"/>
      <c r="K138" s="289" t="s">
        <v>50</v>
      </c>
      <c r="L138" s="290"/>
      <c r="M138" s="291"/>
      <c r="N138" s="55">
        <f>N137/4</f>
        <v>68.75</v>
      </c>
      <c r="O138" s="279"/>
      <c r="P138" s="282"/>
    </row>
    <row r="139" spans="1:16" ht="113.25" customHeight="1" x14ac:dyDescent="0.25">
      <c r="A139" s="602">
        <v>8</v>
      </c>
      <c r="B139" s="533" t="s">
        <v>93</v>
      </c>
      <c r="C139" s="132">
        <v>26</v>
      </c>
      <c r="D139" s="132">
        <v>26</v>
      </c>
      <c r="E139" s="53">
        <f>D139/C139*100</f>
        <v>100</v>
      </c>
      <c r="F139" s="133" t="s">
        <v>6</v>
      </c>
      <c r="G139" s="134">
        <v>14911.8</v>
      </c>
      <c r="H139" s="134">
        <v>19723.400000000001</v>
      </c>
      <c r="I139" s="64">
        <f>H139/G139*100</f>
        <v>132.26706366769943</v>
      </c>
      <c r="J139" s="135">
        <f>E139/I139*100</f>
        <v>75.604611780930256</v>
      </c>
      <c r="K139" s="136" t="s">
        <v>86</v>
      </c>
      <c r="L139" s="137"/>
      <c r="M139" s="49"/>
      <c r="N139" s="138"/>
      <c r="O139" s="554">
        <f>N149*J139/100</f>
        <v>47.052752508367178</v>
      </c>
      <c r="P139" s="551" t="s">
        <v>303</v>
      </c>
    </row>
    <row r="140" spans="1:16" ht="101.25" customHeight="1" x14ac:dyDescent="0.25">
      <c r="A140" s="603"/>
      <c r="B140" s="534"/>
      <c r="C140" s="530" t="s">
        <v>77</v>
      </c>
      <c r="D140" s="531"/>
      <c r="E140" s="532"/>
      <c r="F140" s="139" t="s">
        <v>53</v>
      </c>
      <c r="G140" s="72"/>
      <c r="H140" s="72"/>
      <c r="I140" s="56"/>
      <c r="J140" s="111"/>
      <c r="K140" s="140" t="s">
        <v>84</v>
      </c>
      <c r="L140" s="141">
        <v>6</v>
      </c>
      <c r="M140" s="142">
        <v>0</v>
      </c>
      <c r="N140" s="143">
        <v>0</v>
      </c>
      <c r="O140" s="555"/>
      <c r="P140" s="552"/>
    </row>
    <row r="141" spans="1:16" ht="113.25" customHeight="1" thickBot="1" x14ac:dyDescent="0.3">
      <c r="A141" s="603"/>
      <c r="B141" s="534"/>
      <c r="C141" s="572"/>
      <c r="D141" s="573"/>
      <c r="E141" s="574"/>
      <c r="F141" s="139" t="s">
        <v>52</v>
      </c>
      <c r="G141" s="72">
        <v>0</v>
      </c>
      <c r="H141" s="72">
        <v>424.1</v>
      </c>
      <c r="I141" s="56"/>
      <c r="J141" s="111"/>
      <c r="K141" s="144" t="s">
        <v>85</v>
      </c>
      <c r="L141" s="141">
        <v>15</v>
      </c>
      <c r="M141" s="142">
        <v>20</v>
      </c>
      <c r="N141" s="143">
        <f>M141/L141*100</f>
        <v>133.33333333333331</v>
      </c>
      <c r="O141" s="555"/>
      <c r="P141" s="552"/>
    </row>
    <row r="142" spans="1:16" ht="90.75" customHeight="1" x14ac:dyDescent="0.25">
      <c r="A142" s="603"/>
      <c r="B142" s="534"/>
      <c r="C142" s="572"/>
      <c r="D142" s="573"/>
      <c r="E142" s="574"/>
      <c r="F142" s="139" t="s">
        <v>54</v>
      </c>
      <c r="G142" s="134">
        <v>14911.8</v>
      </c>
      <c r="H142" s="134">
        <v>19299.3</v>
      </c>
      <c r="I142" s="64">
        <f>H142/G142*100</f>
        <v>129.42300728282302</v>
      </c>
      <c r="J142" s="111"/>
      <c r="K142" s="144" t="s">
        <v>87</v>
      </c>
      <c r="L142" s="141">
        <v>6</v>
      </c>
      <c r="M142" s="142">
        <v>3</v>
      </c>
      <c r="N142" s="143">
        <f>M142/L142*100</f>
        <v>50</v>
      </c>
      <c r="O142" s="555"/>
      <c r="P142" s="552"/>
    </row>
    <row r="143" spans="1:16" ht="105.75" customHeight="1" x14ac:dyDescent="0.25">
      <c r="A143" s="603"/>
      <c r="B143" s="534"/>
      <c r="C143" s="572"/>
      <c r="D143" s="573"/>
      <c r="E143" s="574"/>
      <c r="F143" s="139" t="s">
        <v>55</v>
      </c>
      <c r="G143" s="72"/>
      <c r="H143" s="72"/>
      <c r="I143" s="56"/>
      <c r="J143" s="111"/>
      <c r="K143" s="144" t="s">
        <v>88</v>
      </c>
      <c r="L143" s="141">
        <v>17</v>
      </c>
      <c r="M143" s="142">
        <v>1</v>
      </c>
      <c r="N143" s="143">
        <f>M143/L143*100</f>
        <v>5.8823529411764701</v>
      </c>
      <c r="O143" s="555"/>
      <c r="P143" s="552"/>
    </row>
    <row r="144" spans="1:16" ht="130.5" customHeight="1" x14ac:dyDescent="0.25">
      <c r="A144" s="603"/>
      <c r="B144" s="534"/>
      <c r="C144" s="572"/>
      <c r="D144" s="573"/>
      <c r="E144" s="574"/>
      <c r="F144" s="145"/>
      <c r="G144" s="98"/>
      <c r="H144" s="98"/>
      <c r="I144" s="99"/>
      <c r="J144" s="146"/>
      <c r="K144" s="144" t="s">
        <v>89</v>
      </c>
      <c r="L144" s="141">
        <v>16</v>
      </c>
      <c r="M144" s="142">
        <v>0</v>
      </c>
      <c r="N144" s="143">
        <v>0</v>
      </c>
      <c r="O144" s="555"/>
      <c r="P144" s="552"/>
    </row>
    <row r="145" spans="1:16" ht="105.75" customHeight="1" x14ac:dyDescent="0.25">
      <c r="A145" s="603"/>
      <c r="B145" s="534"/>
      <c r="C145" s="572"/>
      <c r="D145" s="573"/>
      <c r="E145" s="574"/>
      <c r="F145" s="145"/>
      <c r="G145" s="98"/>
      <c r="H145" s="98"/>
      <c r="I145" s="99"/>
      <c r="J145" s="146"/>
      <c r="K145" s="144" t="s">
        <v>90</v>
      </c>
      <c r="L145" s="141">
        <v>5</v>
      </c>
      <c r="M145" s="142">
        <v>0</v>
      </c>
      <c r="N145" s="143">
        <v>100</v>
      </c>
      <c r="O145" s="555"/>
      <c r="P145" s="552"/>
    </row>
    <row r="146" spans="1:16" ht="105.75" customHeight="1" x14ac:dyDescent="0.25">
      <c r="A146" s="603"/>
      <c r="B146" s="534"/>
      <c r="C146" s="572"/>
      <c r="D146" s="573"/>
      <c r="E146" s="574"/>
      <c r="F146" s="145"/>
      <c r="G146" s="98"/>
      <c r="H146" s="98"/>
      <c r="I146" s="99"/>
      <c r="J146" s="146"/>
      <c r="K146" s="144" t="s">
        <v>91</v>
      </c>
      <c r="L146" s="141">
        <v>90</v>
      </c>
      <c r="M146" s="142">
        <v>67.8</v>
      </c>
      <c r="N146" s="143">
        <f>M146/L146*100</f>
        <v>75.333333333333329</v>
      </c>
      <c r="O146" s="555"/>
      <c r="P146" s="552"/>
    </row>
    <row r="147" spans="1:16" ht="105.75" customHeight="1" x14ac:dyDescent="0.25">
      <c r="A147" s="603"/>
      <c r="B147" s="534"/>
      <c r="C147" s="572"/>
      <c r="D147" s="573"/>
      <c r="E147" s="574"/>
      <c r="F147" s="145"/>
      <c r="G147" s="98"/>
      <c r="H147" s="98"/>
      <c r="I147" s="99"/>
      <c r="J147" s="146"/>
      <c r="K147" s="144" t="s">
        <v>92</v>
      </c>
      <c r="L147" s="141">
        <v>75</v>
      </c>
      <c r="M147" s="142">
        <v>100</v>
      </c>
      <c r="N147" s="143">
        <f>M147/L147*100</f>
        <v>133.33333333333331</v>
      </c>
      <c r="O147" s="555"/>
      <c r="P147" s="552"/>
    </row>
    <row r="148" spans="1:16" ht="44.25" customHeight="1" x14ac:dyDescent="0.25">
      <c r="A148" s="603"/>
      <c r="B148" s="534"/>
      <c r="C148" s="572"/>
      <c r="D148" s="573"/>
      <c r="E148" s="574"/>
      <c r="F148" s="145"/>
      <c r="G148" s="98"/>
      <c r="H148" s="98"/>
      <c r="I148" s="99"/>
      <c r="J148" s="146"/>
      <c r="K148" s="140"/>
      <c r="L148" s="141"/>
      <c r="M148" s="142"/>
      <c r="N148" s="143">
        <f>SUM(N140:N147)</f>
        <v>497.88235294117641</v>
      </c>
      <c r="O148" s="555"/>
      <c r="P148" s="552"/>
    </row>
    <row r="149" spans="1:16" ht="47.25" customHeight="1" thickBot="1" x14ac:dyDescent="0.3">
      <c r="A149" s="604"/>
      <c r="B149" s="535"/>
      <c r="C149" s="575"/>
      <c r="D149" s="576"/>
      <c r="E149" s="577"/>
      <c r="F149" s="147"/>
      <c r="G149" s="148"/>
      <c r="H149" s="148"/>
      <c r="I149" s="149"/>
      <c r="J149" s="150"/>
      <c r="K149" s="151" t="s">
        <v>50</v>
      </c>
      <c r="L149" s="152"/>
      <c r="M149" s="153"/>
      <c r="N149" s="154">
        <f>N148/8</f>
        <v>62.235294117647051</v>
      </c>
      <c r="O149" s="556"/>
      <c r="P149" s="553"/>
    </row>
    <row r="150" spans="1:16" ht="71.25" customHeight="1" x14ac:dyDescent="0.25">
      <c r="A150" s="602">
        <v>9</v>
      </c>
      <c r="B150" s="496" t="s">
        <v>187</v>
      </c>
      <c r="C150" s="53">
        <v>85</v>
      </c>
      <c r="D150" s="53">
        <v>60</v>
      </c>
      <c r="E150" s="61">
        <v>70.599999999999994</v>
      </c>
      <c r="F150" s="155" t="s">
        <v>6</v>
      </c>
      <c r="G150" s="156">
        <v>153437.29999999999</v>
      </c>
      <c r="H150" s="156">
        <v>143426.1</v>
      </c>
      <c r="I150" s="327">
        <v>93.5</v>
      </c>
      <c r="J150" s="157">
        <v>75.5</v>
      </c>
      <c r="K150" s="108" t="s">
        <v>66</v>
      </c>
      <c r="L150" s="158">
        <v>95</v>
      </c>
      <c r="M150" s="159">
        <v>100</v>
      </c>
      <c r="N150" s="160">
        <v>105.3</v>
      </c>
      <c r="O150" s="161">
        <v>113.4</v>
      </c>
      <c r="P150" s="489" t="s">
        <v>326</v>
      </c>
    </row>
    <row r="151" spans="1:16" ht="71.25" customHeight="1" x14ac:dyDescent="0.25">
      <c r="A151" s="603"/>
      <c r="B151" s="497"/>
      <c r="C151" s="530" t="s">
        <v>59</v>
      </c>
      <c r="D151" s="531"/>
      <c r="E151" s="532"/>
      <c r="F151" s="67" t="s">
        <v>53</v>
      </c>
      <c r="G151" s="162">
        <v>32593.4</v>
      </c>
      <c r="H151" s="162">
        <v>32593.4</v>
      </c>
      <c r="I151" s="56">
        <v>100</v>
      </c>
      <c r="J151" s="69"/>
      <c r="K151" s="163" t="s">
        <v>67</v>
      </c>
      <c r="L151" s="164">
        <v>74</v>
      </c>
      <c r="M151" s="165">
        <v>56</v>
      </c>
      <c r="N151" s="166">
        <v>75.7</v>
      </c>
      <c r="O151" s="90"/>
      <c r="P151" s="490"/>
    </row>
    <row r="152" spans="1:16" ht="71.25" customHeight="1" x14ac:dyDescent="0.25">
      <c r="A152" s="603"/>
      <c r="B152" s="497"/>
      <c r="C152" s="572"/>
      <c r="D152" s="573"/>
      <c r="E152" s="574"/>
      <c r="F152" s="67" t="s">
        <v>52</v>
      </c>
      <c r="G152" s="162">
        <v>91227.8</v>
      </c>
      <c r="H152" s="162">
        <v>84611.199999999997</v>
      </c>
      <c r="I152" s="56">
        <v>92.7</v>
      </c>
      <c r="J152" s="69"/>
      <c r="K152" s="163" t="s">
        <v>68</v>
      </c>
      <c r="L152" s="164">
        <v>100</v>
      </c>
      <c r="M152" s="165">
        <v>100</v>
      </c>
      <c r="N152" s="166">
        <v>100</v>
      </c>
      <c r="O152" s="90"/>
      <c r="P152" s="490"/>
    </row>
    <row r="153" spans="1:16" ht="71.25" customHeight="1" x14ac:dyDescent="0.25">
      <c r="A153" s="603"/>
      <c r="B153" s="497"/>
      <c r="C153" s="572"/>
      <c r="D153" s="573"/>
      <c r="E153" s="574"/>
      <c r="F153" s="67" t="s">
        <v>54</v>
      </c>
      <c r="G153" s="162">
        <v>24152.9</v>
      </c>
      <c r="H153" s="162">
        <v>22652</v>
      </c>
      <c r="I153" s="56">
        <v>93.8</v>
      </c>
      <c r="J153" s="69"/>
      <c r="K153" s="163" t="s">
        <v>69</v>
      </c>
      <c r="L153" s="164">
        <v>74.5</v>
      </c>
      <c r="M153" s="165">
        <v>71.5</v>
      </c>
      <c r="N153" s="166">
        <v>96</v>
      </c>
      <c r="O153" s="90"/>
      <c r="P153" s="490"/>
    </row>
    <row r="154" spans="1:16" ht="71.25" customHeight="1" x14ac:dyDescent="0.25">
      <c r="A154" s="603"/>
      <c r="B154" s="497"/>
      <c r="C154" s="572"/>
      <c r="D154" s="573"/>
      <c r="E154" s="574"/>
      <c r="F154" s="167" t="s">
        <v>55</v>
      </c>
      <c r="G154" s="162">
        <v>5463.2</v>
      </c>
      <c r="H154" s="162">
        <v>3569.5</v>
      </c>
      <c r="I154" s="56">
        <v>65.3</v>
      </c>
      <c r="J154" s="69"/>
      <c r="K154" s="163" t="s">
        <v>70</v>
      </c>
      <c r="L154" s="164">
        <v>1.9</v>
      </c>
      <c r="M154" s="165">
        <v>1.9</v>
      </c>
      <c r="N154" s="166">
        <v>100</v>
      </c>
      <c r="O154" s="90"/>
      <c r="P154" s="490"/>
    </row>
    <row r="155" spans="1:16" ht="71.25" customHeight="1" x14ac:dyDescent="0.25">
      <c r="A155" s="603"/>
      <c r="B155" s="497"/>
      <c r="C155" s="572"/>
      <c r="D155" s="573"/>
      <c r="E155" s="574"/>
      <c r="F155" s="495"/>
      <c r="G155" s="98"/>
      <c r="H155" s="98"/>
      <c r="I155" s="99"/>
      <c r="J155" s="146"/>
      <c r="K155" s="163" t="s">
        <v>71</v>
      </c>
      <c r="L155" s="164">
        <v>100</v>
      </c>
      <c r="M155" s="165">
        <v>100</v>
      </c>
      <c r="N155" s="166">
        <v>100</v>
      </c>
      <c r="O155" s="90"/>
      <c r="P155" s="490"/>
    </row>
    <row r="156" spans="1:16" ht="137.25" customHeight="1" x14ac:dyDescent="0.25">
      <c r="A156" s="603"/>
      <c r="B156" s="497"/>
      <c r="C156" s="572"/>
      <c r="D156" s="573"/>
      <c r="E156" s="574"/>
      <c r="F156" s="495"/>
      <c r="G156" s="98"/>
      <c r="H156" s="98"/>
      <c r="I156" s="99"/>
      <c r="J156" s="146"/>
      <c r="K156" s="163" t="s">
        <v>72</v>
      </c>
      <c r="L156" s="164">
        <v>82</v>
      </c>
      <c r="M156" s="165">
        <v>0</v>
      </c>
      <c r="N156" s="166">
        <v>0</v>
      </c>
      <c r="O156" s="90"/>
      <c r="P156" s="490"/>
    </row>
    <row r="157" spans="1:16" ht="71.25" customHeight="1" x14ac:dyDescent="0.25">
      <c r="A157" s="603"/>
      <c r="B157" s="497"/>
      <c r="C157" s="572"/>
      <c r="D157" s="573"/>
      <c r="E157" s="574"/>
      <c r="F157" s="495"/>
      <c r="G157" s="98"/>
      <c r="H157" s="98"/>
      <c r="I157" s="99"/>
      <c r="J157" s="146"/>
      <c r="K157" s="163" t="s">
        <v>327</v>
      </c>
      <c r="L157" s="164">
        <v>85</v>
      </c>
      <c r="M157" s="165">
        <v>92</v>
      </c>
      <c r="N157" s="166">
        <v>108.2</v>
      </c>
      <c r="O157" s="90"/>
      <c r="P157" s="490"/>
    </row>
    <row r="158" spans="1:16" ht="54" customHeight="1" x14ac:dyDescent="0.25">
      <c r="A158" s="603"/>
      <c r="B158" s="497"/>
      <c r="C158" s="572"/>
      <c r="D158" s="573"/>
      <c r="E158" s="574"/>
      <c r="F158" s="495"/>
      <c r="G158" s="98"/>
      <c r="H158" s="98"/>
      <c r="I158" s="99"/>
      <c r="J158" s="146"/>
      <c r="K158" s="168"/>
      <c r="L158" s="169"/>
      <c r="M158" s="170"/>
      <c r="N158" s="171">
        <v>685.1</v>
      </c>
      <c r="O158" s="90"/>
      <c r="P158" s="490"/>
    </row>
    <row r="159" spans="1:16" ht="49.5" customHeight="1" thickBot="1" x14ac:dyDescent="0.3">
      <c r="A159" s="604"/>
      <c r="B159" s="498"/>
      <c r="C159" s="492"/>
      <c r="D159" s="493"/>
      <c r="E159" s="494"/>
      <c r="F159" s="84"/>
      <c r="G159" s="84"/>
      <c r="H159" s="84"/>
      <c r="I159" s="84"/>
      <c r="J159" s="84"/>
      <c r="K159" s="151" t="s">
        <v>50</v>
      </c>
      <c r="L159" s="172"/>
      <c r="M159" s="173"/>
      <c r="N159" s="298">
        <v>85.6</v>
      </c>
      <c r="O159" s="104"/>
      <c r="P159" s="491"/>
    </row>
    <row r="160" spans="1:16" ht="95.25" customHeight="1" x14ac:dyDescent="0.25">
      <c r="A160" s="252">
        <v>10</v>
      </c>
      <c r="B160" s="533" t="s">
        <v>179</v>
      </c>
      <c r="C160" s="132">
        <v>31</v>
      </c>
      <c r="D160" s="132">
        <v>25</v>
      </c>
      <c r="E160" s="61">
        <v>80.645161290000004</v>
      </c>
      <c r="F160" s="62" t="s">
        <v>6</v>
      </c>
      <c r="G160" s="51">
        <v>52.2</v>
      </c>
      <c r="H160" s="51">
        <v>1.8</v>
      </c>
      <c r="I160" s="292">
        <f>H160/G160*100</f>
        <v>3.4482758620689653</v>
      </c>
      <c r="J160" s="328">
        <f>E160/I160*100</f>
        <v>2338.70967741</v>
      </c>
      <c r="K160" s="174" t="s">
        <v>61</v>
      </c>
      <c r="L160" s="175">
        <v>82.5</v>
      </c>
      <c r="M160" s="174">
        <v>90.2</v>
      </c>
      <c r="N160" s="474">
        <f>M160/L160*100</f>
        <v>109.33333333333333</v>
      </c>
      <c r="O160" s="254">
        <f>N166*J160/100</f>
        <v>2483.8296112390308</v>
      </c>
      <c r="P160" s="262" t="s">
        <v>178</v>
      </c>
    </row>
    <row r="161" spans="1:16" ht="71.25" customHeight="1" x14ac:dyDescent="0.25">
      <c r="A161" s="253"/>
      <c r="B161" s="534"/>
      <c r="C161" s="530" t="s">
        <v>288</v>
      </c>
      <c r="D161" s="531"/>
      <c r="E161" s="532"/>
      <c r="F161" s="67" t="s">
        <v>53</v>
      </c>
      <c r="G161" s="51"/>
      <c r="H161" s="51"/>
      <c r="I161" s="51"/>
      <c r="J161" s="114"/>
      <c r="K161" s="177" t="s">
        <v>62</v>
      </c>
      <c r="L161" s="128">
        <v>45.5</v>
      </c>
      <c r="M161" s="177">
        <v>46.9</v>
      </c>
      <c r="N161" s="473">
        <f>M161/L161*100</f>
        <v>103.07692307692307</v>
      </c>
      <c r="O161" s="90"/>
      <c r="P161" s="263"/>
    </row>
    <row r="162" spans="1:16" ht="71.25" customHeight="1" x14ac:dyDescent="0.25">
      <c r="A162" s="253"/>
      <c r="B162" s="534"/>
      <c r="C162" s="256"/>
      <c r="D162" s="257"/>
      <c r="E162" s="258"/>
      <c r="F162" s="67" t="s">
        <v>52</v>
      </c>
      <c r="G162" s="51"/>
      <c r="H162" s="51"/>
      <c r="I162" s="51"/>
      <c r="J162" s="293"/>
      <c r="K162" s="177"/>
      <c r="L162" s="128"/>
      <c r="M162" s="177"/>
      <c r="N162" s="178"/>
      <c r="O162" s="90"/>
      <c r="P162" s="263"/>
    </row>
    <row r="163" spans="1:16" ht="71.25" customHeight="1" x14ac:dyDescent="0.25">
      <c r="A163" s="253"/>
      <c r="B163" s="534"/>
      <c r="C163" s="256"/>
      <c r="D163" s="257"/>
      <c r="E163" s="258"/>
      <c r="F163" s="67" t="s">
        <v>54</v>
      </c>
      <c r="G163" s="51">
        <v>52.2</v>
      </c>
      <c r="H163" s="51">
        <v>1.8</v>
      </c>
      <c r="I163" s="292">
        <f>H163/G163*100</f>
        <v>3.4482758620689653</v>
      </c>
      <c r="J163" s="111"/>
      <c r="K163" s="177"/>
      <c r="L163" s="128"/>
      <c r="M163" s="177"/>
      <c r="N163" s="178"/>
      <c r="O163" s="90"/>
      <c r="P163" s="263"/>
    </row>
    <row r="164" spans="1:16" ht="71.25" customHeight="1" x14ac:dyDescent="0.25">
      <c r="A164" s="253"/>
      <c r="B164" s="534"/>
      <c r="C164" s="256"/>
      <c r="D164" s="257"/>
      <c r="E164" s="258"/>
      <c r="F164" s="73" t="s">
        <v>55</v>
      </c>
      <c r="G164" s="114"/>
      <c r="H164" s="114"/>
      <c r="I164" s="114"/>
      <c r="J164" s="114"/>
      <c r="K164" s="179"/>
      <c r="L164" s="180"/>
      <c r="M164" s="179"/>
      <c r="N164" s="181"/>
      <c r="O164" s="90"/>
      <c r="P164" s="263"/>
    </row>
    <row r="165" spans="1:16" ht="58.5" customHeight="1" x14ac:dyDescent="0.25">
      <c r="A165" s="253"/>
      <c r="B165" s="534"/>
      <c r="C165" s="256"/>
      <c r="D165" s="257"/>
      <c r="E165" s="258"/>
      <c r="F165" s="77"/>
      <c r="G165" s="77"/>
      <c r="H165" s="77"/>
      <c r="I165" s="77"/>
      <c r="J165" s="77"/>
      <c r="K165" s="177"/>
      <c r="L165" s="177"/>
      <c r="M165" s="177"/>
      <c r="N165" s="473">
        <f>SUM(N160:N164)</f>
        <v>212.41025641025641</v>
      </c>
      <c r="O165" s="90"/>
      <c r="P165" s="263"/>
    </row>
    <row r="166" spans="1:16" ht="66.75" customHeight="1" thickBot="1" x14ac:dyDescent="0.3">
      <c r="A166" s="255"/>
      <c r="B166" s="535"/>
      <c r="C166" s="259"/>
      <c r="D166" s="260"/>
      <c r="E166" s="261"/>
      <c r="F166" s="84"/>
      <c r="G166" s="84"/>
      <c r="H166" s="84"/>
      <c r="I166" s="84"/>
      <c r="J166" s="84"/>
      <c r="K166" s="182" t="s">
        <v>50</v>
      </c>
      <c r="L166" s="182"/>
      <c r="M166" s="182"/>
      <c r="N166" s="317">
        <f>N165/2</f>
        <v>106.2051282051282</v>
      </c>
      <c r="O166" s="104"/>
      <c r="P166" s="264"/>
    </row>
    <row r="167" spans="1:16" ht="186" customHeight="1" x14ac:dyDescent="0.25">
      <c r="A167" s="622">
        <v>11</v>
      </c>
      <c r="B167" s="625" t="s">
        <v>271</v>
      </c>
      <c r="C167" s="440">
        <v>5</v>
      </c>
      <c r="D167" s="440">
        <v>5</v>
      </c>
      <c r="E167" s="440">
        <v>100</v>
      </c>
      <c r="F167" s="435" t="s">
        <v>6</v>
      </c>
      <c r="G167" s="436">
        <v>11306.2</v>
      </c>
      <c r="H167" s="436">
        <v>10020.299999999999</v>
      </c>
      <c r="I167" s="436">
        <f>H167/G167*100</f>
        <v>88.626594258017704</v>
      </c>
      <c r="J167" s="457">
        <f>E167/I167*100</f>
        <v>112.83294911330002</v>
      </c>
      <c r="K167" s="445" t="s">
        <v>273</v>
      </c>
      <c r="L167" s="446">
        <v>0.68700000000000006</v>
      </c>
      <c r="M167" s="446">
        <v>0.68700000000000006</v>
      </c>
      <c r="N167" s="458">
        <f>M167/L167*100</f>
        <v>100</v>
      </c>
      <c r="O167" s="563">
        <f>N173*J167/100</f>
        <v>113.42773351646358</v>
      </c>
      <c r="P167" s="560" t="s">
        <v>276</v>
      </c>
    </row>
    <row r="168" spans="1:16" ht="147" customHeight="1" x14ac:dyDescent="0.25">
      <c r="A168" s="623"/>
      <c r="B168" s="626"/>
      <c r="C168" s="539" t="s">
        <v>272</v>
      </c>
      <c r="D168" s="540"/>
      <c r="E168" s="541"/>
      <c r="F168" s="438" t="s">
        <v>53</v>
      </c>
      <c r="G168" s="444"/>
      <c r="H168" s="444"/>
      <c r="I168" s="436"/>
      <c r="J168" s="442"/>
      <c r="K168" s="447" t="s">
        <v>274</v>
      </c>
      <c r="L168" s="437">
        <v>73</v>
      </c>
      <c r="M168" s="437">
        <v>73.599999999999994</v>
      </c>
      <c r="N168" s="459">
        <f t="shared" ref="N168:N169" si="12">M168/L168*100</f>
        <v>100.82191780821917</v>
      </c>
      <c r="O168" s="564"/>
      <c r="P168" s="561"/>
    </row>
    <row r="169" spans="1:16" ht="197.25" customHeight="1" x14ac:dyDescent="0.25">
      <c r="A169" s="623"/>
      <c r="B169" s="626"/>
      <c r="C169" s="542"/>
      <c r="D169" s="543"/>
      <c r="E169" s="544"/>
      <c r="F169" s="438" t="s">
        <v>52</v>
      </c>
      <c r="G169" s="444">
        <v>5746</v>
      </c>
      <c r="H169" s="444">
        <v>5746</v>
      </c>
      <c r="I169" s="436">
        <v>100</v>
      </c>
      <c r="J169" s="442"/>
      <c r="K169" s="448" t="s">
        <v>275</v>
      </c>
      <c r="L169" s="437">
        <v>39.5</v>
      </c>
      <c r="M169" s="437">
        <v>39.799999999999997</v>
      </c>
      <c r="N169" s="459">
        <f t="shared" si="12"/>
        <v>100.75949367088606</v>
      </c>
      <c r="O169" s="564"/>
      <c r="P169" s="561"/>
    </row>
    <row r="170" spans="1:16" ht="150.75" customHeight="1" x14ac:dyDescent="0.25">
      <c r="A170" s="623"/>
      <c r="B170" s="626"/>
      <c r="C170" s="542"/>
      <c r="D170" s="543"/>
      <c r="E170" s="544"/>
      <c r="F170" s="438" t="s">
        <v>54</v>
      </c>
      <c r="G170" s="444">
        <v>5560.2</v>
      </c>
      <c r="H170" s="444">
        <v>4274.3</v>
      </c>
      <c r="I170" s="436">
        <v>76.873134059925903</v>
      </c>
      <c r="J170" s="441"/>
      <c r="K170" s="447"/>
      <c r="L170" s="437"/>
      <c r="M170" s="437"/>
      <c r="N170" s="443"/>
      <c r="O170" s="564"/>
      <c r="P170" s="561"/>
    </row>
    <row r="171" spans="1:16" ht="71.25" customHeight="1" x14ac:dyDescent="0.25">
      <c r="A171" s="623"/>
      <c r="B171" s="626"/>
      <c r="C171" s="542"/>
      <c r="D171" s="543"/>
      <c r="E171" s="544"/>
      <c r="F171" s="439" t="s">
        <v>55</v>
      </c>
      <c r="G171" s="444">
        <v>0</v>
      </c>
      <c r="H171" s="444">
        <v>0</v>
      </c>
      <c r="I171" s="436">
        <v>0</v>
      </c>
      <c r="J171" s="441"/>
      <c r="K171" s="448"/>
      <c r="L171" s="437"/>
      <c r="M171" s="437"/>
      <c r="N171" s="443"/>
      <c r="O171" s="564"/>
      <c r="P171" s="561"/>
    </row>
    <row r="172" spans="1:16" ht="26.25" customHeight="1" x14ac:dyDescent="0.25">
      <c r="A172" s="623"/>
      <c r="B172" s="626"/>
      <c r="C172" s="542"/>
      <c r="D172" s="543"/>
      <c r="E172" s="544"/>
      <c r="F172" s="449"/>
      <c r="G172" s="450"/>
      <c r="H172" s="450"/>
      <c r="I172" s="450"/>
      <c r="J172" s="451"/>
      <c r="K172" s="452"/>
      <c r="L172" s="453"/>
      <c r="M172" s="453"/>
      <c r="N172" s="460">
        <f>SUM(N167:N171)</f>
        <v>301.58141147910521</v>
      </c>
      <c r="O172" s="564"/>
      <c r="P172" s="561"/>
    </row>
    <row r="173" spans="1:16" ht="44.25" customHeight="1" thickBot="1" x14ac:dyDescent="0.3">
      <c r="A173" s="624"/>
      <c r="B173" s="627"/>
      <c r="C173" s="545"/>
      <c r="D173" s="546"/>
      <c r="E173" s="547"/>
      <c r="F173" s="454"/>
      <c r="G173" s="455"/>
      <c r="H173" s="455"/>
      <c r="I173" s="455"/>
      <c r="J173" s="456"/>
      <c r="K173" s="557" t="s">
        <v>50</v>
      </c>
      <c r="L173" s="558"/>
      <c r="M173" s="559"/>
      <c r="N173" s="461">
        <f>N172/3</f>
        <v>100.52713715970174</v>
      </c>
      <c r="O173" s="565"/>
      <c r="P173" s="562"/>
    </row>
    <row r="174" spans="1:16" ht="84" customHeight="1" x14ac:dyDescent="0.25">
      <c r="A174" s="605">
        <v>12</v>
      </c>
      <c r="B174" s="628" t="s">
        <v>118</v>
      </c>
      <c r="C174" s="132">
        <v>43</v>
      </c>
      <c r="D174" s="132">
        <v>34</v>
      </c>
      <c r="E174" s="61">
        <f>D174/C174*100</f>
        <v>79.069767441860463</v>
      </c>
      <c r="F174" s="62" t="s">
        <v>6</v>
      </c>
      <c r="G174" s="114">
        <v>10</v>
      </c>
      <c r="H174" s="114">
        <v>0</v>
      </c>
      <c r="I174" s="114">
        <v>0</v>
      </c>
      <c r="J174" s="185">
        <v>0</v>
      </c>
      <c r="K174" s="174" t="s">
        <v>185</v>
      </c>
      <c r="L174" s="186">
        <v>3</v>
      </c>
      <c r="M174" s="186">
        <v>16.7</v>
      </c>
      <c r="N174" s="380">
        <f>M174/L174*100</f>
        <v>556.66666666666663</v>
      </c>
      <c r="O174" s="86">
        <f>N180*J174/100</f>
        <v>0</v>
      </c>
      <c r="P174" s="566" t="s">
        <v>57</v>
      </c>
    </row>
    <row r="175" spans="1:16" ht="82.5" customHeight="1" x14ac:dyDescent="0.25">
      <c r="A175" s="606"/>
      <c r="B175" s="629"/>
      <c r="C175" s="530" t="s">
        <v>65</v>
      </c>
      <c r="D175" s="531"/>
      <c r="E175" s="532"/>
      <c r="F175" s="67" t="s">
        <v>53</v>
      </c>
      <c r="G175" s="114"/>
      <c r="H175" s="114"/>
      <c r="I175" s="114"/>
      <c r="J175" s="114"/>
      <c r="K175" s="187" t="s">
        <v>186</v>
      </c>
      <c r="L175" s="188">
        <v>21</v>
      </c>
      <c r="M175" s="188">
        <v>10</v>
      </c>
      <c r="N175" s="189">
        <f>L175/M175*100</f>
        <v>210</v>
      </c>
      <c r="O175" s="90"/>
      <c r="P175" s="567"/>
    </row>
    <row r="176" spans="1:16" ht="71.25" customHeight="1" thickBot="1" x14ac:dyDescent="0.3">
      <c r="A176" s="606"/>
      <c r="B176" s="629"/>
      <c r="C176" s="572"/>
      <c r="D176" s="573"/>
      <c r="E176" s="574"/>
      <c r="F176" s="67" t="s">
        <v>52</v>
      </c>
      <c r="G176" s="114"/>
      <c r="H176" s="114"/>
      <c r="I176" s="114"/>
      <c r="J176" s="114"/>
      <c r="K176" s="177"/>
      <c r="L176" s="188"/>
      <c r="M176" s="188"/>
      <c r="N176" s="110"/>
      <c r="O176" s="90"/>
      <c r="P176" s="567"/>
    </row>
    <row r="177" spans="1:16" ht="71.25" customHeight="1" x14ac:dyDescent="0.25">
      <c r="A177" s="606"/>
      <c r="B177" s="629"/>
      <c r="C177" s="572"/>
      <c r="D177" s="573"/>
      <c r="E177" s="574"/>
      <c r="F177" s="67" t="s">
        <v>54</v>
      </c>
      <c r="G177" s="114">
        <v>10</v>
      </c>
      <c r="H177" s="114">
        <v>0</v>
      </c>
      <c r="I177" s="114"/>
      <c r="J177" s="185"/>
      <c r="K177" s="177"/>
      <c r="L177" s="188"/>
      <c r="M177" s="188"/>
      <c r="N177" s="110"/>
      <c r="O177" s="90"/>
      <c r="P177" s="567"/>
    </row>
    <row r="178" spans="1:16" ht="71.25" customHeight="1" x14ac:dyDescent="0.25">
      <c r="A178" s="606"/>
      <c r="B178" s="629"/>
      <c r="C178" s="572"/>
      <c r="D178" s="573"/>
      <c r="E178" s="574"/>
      <c r="F178" s="73" t="s">
        <v>55</v>
      </c>
      <c r="G178" s="114"/>
      <c r="H178" s="114"/>
      <c r="I178" s="114"/>
      <c r="J178" s="114"/>
      <c r="K178" s="177"/>
      <c r="L178" s="188"/>
      <c r="M178" s="188"/>
      <c r="N178" s="110"/>
      <c r="O178" s="90"/>
      <c r="P178" s="567"/>
    </row>
    <row r="179" spans="1:16" ht="71.25" customHeight="1" x14ac:dyDescent="0.25">
      <c r="A179" s="606"/>
      <c r="B179" s="629"/>
      <c r="C179" s="572"/>
      <c r="D179" s="573"/>
      <c r="E179" s="574"/>
      <c r="F179" s="77"/>
      <c r="G179" s="77"/>
      <c r="H179" s="77"/>
      <c r="I179" s="77"/>
      <c r="J179" s="77"/>
      <c r="K179" s="177"/>
      <c r="L179" s="188"/>
      <c r="M179" s="188"/>
      <c r="N179" s="189">
        <f>SUM(N174:N178)</f>
        <v>766.66666666666663</v>
      </c>
      <c r="O179" s="90"/>
      <c r="P179" s="567"/>
    </row>
    <row r="180" spans="1:16" ht="71.25" customHeight="1" thickBot="1" x14ac:dyDescent="0.3">
      <c r="A180" s="607"/>
      <c r="B180" s="630"/>
      <c r="C180" s="575"/>
      <c r="D180" s="576"/>
      <c r="E180" s="577"/>
      <c r="F180" s="84"/>
      <c r="G180" s="84"/>
      <c r="H180" s="84"/>
      <c r="I180" s="84"/>
      <c r="J180" s="84"/>
      <c r="K180" s="190" t="s">
        <v>50</v>
      </c>
      <c r="L180" s="191"/>
      <c r="M180" s="191"/>
      <c r="N180" s="192">
        <f>N179/2</f>
        <v>383.33333333333331</v>
      </c>
      <c r="O180" s="104"/>
      <c r="P180" s="568"/>
    </row>
    <row r="181" spans="1:16" ht="186.75" customHeight="1" x14ac:dyDescent="0.25">
      <c r="A181" s="602">
        <v>13</v>
      </c>
      <c r="B181" s="533" t="s">
        <v>119</v>
      </c>
      <c r="C181" s="132">
        <v>28</v>
      </c>
      <c r="D181" s="132">
        <v>28</v>
      </c>
      <c r="E181" s="53">
        <f>D181/C181*100</f>
        <v>100</v>
      </c>
      <c r="F181" s="62" t="s">
        <v>6</v>
      </c>
      <c r="G181" s="193">
        <v>2</v>
      </c>
      <c r="H181" s="193" t="s">
        <v>56</v>
      </c>
      <c r="I181" s="64" t="e">
        <f>H181/G181*100</f>
        <v>#VALUE!</v>
      </c>
      <c r="J181" s="107" t="e">
        <f>E181/I181*100</f>
        <v>#VALUE!</v>
      </c>
      <c r="K181" s="194" t="s">
        <v>64</v>
      </c>
      <c r="L181" s="174">
        <v>7</v>
      </c>
      <c r="M181" s="174">
        <v>7</v>
      </c>
      <c r="N181" s="54">
        <v>100</v>
      </c>
      <c r="O181" s="176" t="e">
        <v>#DIV/0!</v>
      </c>
      <c r="P181" s="119" t="s">
        <v>57</v>
      </c>
    </row>
    <row r="182" spans="1:16" ht="71.25" customHeight="1" x14ac:dyDescent="0.25">
      <c r="A182" s="603"/>
      <c r="B182" s="534"/>
      <c r="C182" s="530" t="s">
        <v>60</v>
      </c>
      <c r="D182" s="531"/>
      <c r="E182" s="532"/>
      <c r="F182" s="67" t="s">
        <v>53</v>
      </c>
      <c r="G182" s="114"/>
      <c r="H182" s="114"/>
      <c r="I182" s="114"/>
      <c r="J182" s="114"/>
      <c r="K182" s="177"/>
      <c r="L182" s="177"/>
      <c r="M182" s="177"/>
      <c r="N182" s="195"/>
      <c r="O182" s="90"/>
      <c r="P182" s="103"/>
    </row>
    <row r="183" spans="1:16" ht="71.25" customHeight="1" x14ac:dyDescent="0.25">
      <c r="A183" s="603"/>
      <c r="B183" s="534"/>
      <c r="C183" s="572"/>
      <c r="D183" s="573"/>
      <c r="E183" s="574"/>
      <c r="F183" s="67" t="s">
        <v>52</v>
      </c>
      <c r="G183" s="114"/>
      <c r="H183" s="114"/>
      <c r="I183" s="114"/>
      <c r="J183" s="114"/>
      <c r="K183" s="177"/>
      <c r="L183" s="177"/>
      <c r="M183" s="177"/>
      <c r="N183" s="195"/>
      <c r="O183" s="90"/>
      <c r="P183" s="103"/>
    </row>
    <row r="184" spans="1:16" ht="71.25" customHeight="1" x14ac:dyDescent="0.25">
      <c r="A184" s="603"/>
      <c r="B184" s="534"/>
      <c r="C184" s="572"/>
      <c r="D184" s="573"/>
      <c r="E184" s="574"/>
      <c r="F184" s="67" t="s">
        <v>54</v>
      </c>
      <c r="G184" s="114">
        <v>2</v>
      </c>
      <c r="H184" s="114"/>
      <c r="I184" s="114" t="s">
        <v>56</v>
      </c>
      <c r="J184" s="114" t="e">
        <v>#DIV/0!</v>
      </c>
      <c r="K184" s="177"/>
      <c r="L184" s="177"/>
      <c r="M184" s="177"/>
      <c r="N184" s="195"/>
      <c r="O184" s="90"/>
      <c r="P184" s="103"/>
    </row>
    <row r="185" spans="1:16" ht="71.25" customHeight="1" x14ac:dyDescent="0.25">
      <c r="A185" s="603"/>
      <c r="B185" s="534"/>
      <c r="C185" s="572"/>
      <c r="D185" s="573"/>
      <c r="E185" s="574"/>
      <c r="F185" s="73" t="s">
        <v>55</v>
      </c>
      <c r="G185" s="114"/>
      <c r="H185" s="114"/>
      <c r="I185" s="114"/>
      <c r="J185" s="114"/>
      <c r="K185" s="177"/>
      <c r="L185" s="177"/>
      <c r="M185" s="177"/>
      <c r="N185" s="195"/>
      <c r="O185" s="90"/>
      <c r="P185" s="103"/>
    </row>
    <row r="186" spans="1:16" ht="71.25" customHeight="1" x14ac:dyDescent="0.25">
      <c r="A186" s="603"/>
      <c r="B186" s="534"/>
      <c r="C186" s="572"/>
      <c r="D186" s="573"/>
      <c r="E186" s="574"/>
      <c r="F186" s="77"/>
      <c r="G186" s="77"/>
      <c r="H186" s="77"/>
      <c r="I186" s="77"/>
      <c r="J186" s="77"/>
      <c r="K186" s="177"/>
      <c r="L186" s="177"/>
      <c r="M186" s="177"/>
      <c r="N186" s="195"/>
      <c r="O186" s="90"/>
      <c r="P186" s="103"/>
    </row>
    <row r="187" spans="1:16" ht="71.25" customHeight="1" thickBot="1" x14ac:dyDescent="0.3">
      <c r="A187" s="604"/>
      <c r="B187" s="535"/>
      <c r="C187" s="575"/>
      <c r="D187" s="576"/>
      <c r="E187" s="577"/>
      <c r="F187" s="84"/>
      <c r="G187" s="84"/>
      <c r="H187" s="84"/>
      <c r="I187" s="84"/>
      <c r="J187" s="84"/>
      <c r="K187" s="190" t="s">
        <v>50</v>
      </c>
      <c r="L187" s="190"/>
      <c r="M187" s="190"/>
      <c r="N187" s="196">
        <v>100</v>
      </c>
      <c r="O187" s="104"/>
      <c r="P187" s="105"/>
    </row>
    <row r="188" spans="1:16" ht="71.25" customHeight="1" x14ac:dyDescent="0.25">
      <c r="A188" s="432">
        <v>14</v>
      </c>
      <c r="B188" s="496" t="s">
        <v>277</v>
      </c>
      <c r="C188" s="197">
        <v>3</v>
      </c>
      <c r="D188" s="197">
        <v>3</v>
      </c>
      <c r="E188" s="61">
        <v>100</v>
      </c>
      <c r="F188" s="62" t="s">
        <v>6</v>
      </c>
      <c r="G188" s="327">
        <v>24652.799999999999</v>
      </c>
      <c r="H188" s="327">
        <v>24652.799999999999</v>
      </c>
      <c r="I188" s="327">
        <f>H188/G188*100</f>
        <v>100</v>
      </c>
      <c r="J188" s="328">
        <v>100</v>
      </c>
      <c r="K188" s="108" t="s">
        <v>116</v>
      </c>
      <c r="L188" s="54">
        <v>2500</v>
      </c>
      <c r="M188" s="124">
        <v>2400</v>
      </c>
      <c r="N188" s="462">
        <f>M188/L188*100</f>
        <v>96</v>
      </c>
      <c r="O188" s="428">
        <f>N195*J188/100</f>
        <v>119.03204423264907</v>
      </c>
      <c r="P188" s="426" t="s">
        <v>276</v>
      </c>
    </row>
    <row r="189" spans="1:16" ht="71.25" customHeight="1" x14ac:dyDescent="0.25">
      <c r="A189" s="433"/>
      <c r="B189" s="497"/>
      <c r="C189" s="530" t="s">
        <v>278</v>
      </c>
      <c r="D189" s="531"/>
      <c r="E189" s="532"/>
      <c r="F189" s="67" t="s">
        <v>53</v>
      </c>
      <c r="G189" s="50"/>
      <c r="H189" s="50">
        <v>2394.1</v>
      </c>
      <c r="I189" s="56"/>
      <c r="J189" s="69"/>
      <c r="K189" s="87" t="s">
        <v>279</v>
      </c>
      <c r="L189" s="52">
        <v>1600</v>
      </c>
      <c r="M189" s="88">
        <v>1941</v>
      </c>
      <c r="N189" s="89">
        <f t="shared" ref="N189:N193" si="13">M189/L189*100</f>
        <v>121.3125</v>
      </c>
      <c r="O189" s="429"/>
      <c r="P189" s="427"/>
    </row>
    <row r="190" spans="1:16" ht="71.25" customHeight="1" x14ac:dyDescent="0.25">
      <c r="A190" s="433"/>
      <c r="B190" s="497"/>
      <c r="C190" s="572"/>
      <c r="D190" s="573"/>
      <c r="E190" s="574"/>
      <c r="F190" s="67" t="s">
        <v>52</v>
      </c>
      <c r="G190" s="50">
        <v>2995.6</v>
      </c>
      <c r="H190" s="50">
        <v>611</v>
      </c>
      <c r="I190" s="56">
        <v>100</v>
      </c>
      <c r="J190" s="69"/>
      <c r="K190" s="87" t="s">
        <v>280</v>
      </c>
      <c r="L190" s="52">
        <v>2500</v>
      </c>
      <c r="M190" s="88">
        <v>2400</v>
      </c>
      <c r="N190" s="89">
        <f t="shared" si="13"/>
        <v>96</v>
      </c>
      <c r="O190" s="429"/>
      <c r="P190" s="427"/>
    </row>
    <row r="191" spans="1:16" ht="71.25" customHeight="1" x14ac:dyDescent="0.25">
      <c r="A191" s="433"/>
      <c r="B191" s="497"/>
      <c r="C191" s="572"/>
      <c r="D191" s="573"/>
      <c r="E191" s="574"/>
      <c r="F191" s="67" t="s">
        <v>54</v>
      </c>
      <c r="G191" s="50">
        <v>49.8</v>
      </c>
      <c r="H191" s="50">
        <v>49.8</v>
      </c>
      <c r="I191" s="56">
        <v>100</v>
      </c>
      <c r="J191" s="69"/>
      <c r="K191" s="87" t="s">
        <v>281</v>
      </c>
      <c r="L191" s="52">
        <v>34.1</v>
      </c>
      <c r="M191" s="88">
        <v>34.4</v>
      </c>
      <c r="N191" s="89">
        <f t="shared" si="13"/>
        <v>100.87976539589442</v>
      </c>
      <c r="O191" s="429"/>
      <c r="P191" s="427"/>
    </row>
    <row r="192" spans="1:16" ht="71.25" customHeight="1" x14ac:dyDescent="0.25">
      <c r="A192" s="433"/>
      <c r="B192" s="497"/>
      <c r="C192" s="572"/>
      <c r="D192" s="573"/>
      <c r="E192" s="574"/>
      <c r="F192" s="73" t="s">
        <v>55</v>
      </c>
      <c r="G192" s="50">
        <v>21607.4</v>
      </c>
      <c r="H192" s="50">
        <v>21597.9</v>
      </c>
      <c r="I192" s="116">
        <v>29</v>
      </c>
      <c r="J192" s="69"/>
      <c r="K192" s="87" t="s">
        <v>282</v>
      </c>
      <c r="L192" s="52">
        <v>2.1800000000000002</v>
      </c>
      <c r="M192" s="88">
        <v>2.1800000000000002</v>
      </c>
      <c r="N192" s="89">
        <f t="shared" si="13"/>
        <v>100</v>
      </c>
      <c r="O192" s="429"/>
      <c r="P192" s="427"/>
    </row>
    <row r="193" spans="1:16" ht="136.5" customHeight="1" x14ac:dyDescent="0.25">
      <c r="A193" s="433"/>
      <c r="B193" s="497"/>
      <c r="C193" s="572"/>
      <c r="D193" s="573"/>
      <c r="E193" s="574"/>
      <c r="F193" s="74"/>
      <c r="G193" s="75"/>
      <c r="H193" s="75"/>
      <c r="I193" s="75"/>
      <c r="J193" s="113"/>
      <c r="K193" s="87" t="s">
        <v>283</v>
      </c>
      <c r="L193" s="128">
        <v>1</v>
      </c>
      <c r="M193" s="128">
        <v>2</v>
      </c>
      <c r="N193" s="143">
        <f t="shared" si="13"/>
        <v>200</v>
      </c>
      <c r="O193" s="429"/>
      <c r="P193" s="427"/>
    </row>
    <row r="194" spans="1:16" ht="29.25" customHeight="1" x14ac:dyDescent="0.25">
      <c r="A194" s="433"/>
      <c r="B194" s="497"/>
      <c r="C194" s="572"/>
      <c r="D194" s="573"/>
      <c r="E194" s="574"/>
      <c r="F194" s="76"/>
      <c r="G194" s="77"/>
      <c r="H194" s="77"/>
      <c r="I194" s="77"/>
      <c r="J194" s="123"/>
      <c r="K194" s="184"/>
      <c r="L194" s="128"/>
      <c r="M194" s="128"/>
      <c r="N194" s="89">
        <f>SUM(N188:N193)</f>
        <v>714.19226539589442</v>
      </c>
      <c r="O194" s="429"/>
      <c r="P194" s="427"/>
    </row>
    <row r="195" spans="1:16" ht="59.25" customHeight="1" thickBot="1" x14ac:dyDescent="0.3">
      <c r="A195" s="434"/>
      <c r="B195" s="498"/>
      <c r="C195" s="575"/>
      <c r="D195" s="576"/>
      <c r="E195" s="577"/>
      <c r="F195" s="83"/>
      <c r="G195" s="84"/>
      <c r="H195" s="84"/>
      <c r="I195" s="84"/>
      <c r="J195" s="85"/>
      <c r="K195" s="423" t="s">
        <v>50</v>
      </c>
      <c r="L195" s="424"/>
      <c r="M195" s="425"/>
      <c r="N195" s="55">
        <f>N194/6</f>
        <v>119.03204423264907</v>
      </c>
      <c r="O195" s="430"/>
      <c r="P195" s="431"/>
    </row>
    <row r="196" spans="1:16" ht="120" customHeight="1" x14ac:dyDescent="0.25">
      <c r="A196" s="602">
        <v>15</v>
      </c>
      <c r="B196" s="533" t="s">
        <v>286</v>
      </c>
      <c r="C196" s="53">
        <v>1</v>
      </c>
      <c r="D196" s="53">
        <v>0</v>
      </c>
      <c r="E196" s="61">
        <v>0</v>
      </c>
      <c r="F196" s="62" t="s">
        <v>6</v>
      </c>
      <c r="G196" s="56">
        <v>2300</v>
      </c>
      <c r="H196" s="56">
        <v>0</v>
      </c>
      <c r="I196" s="327">
        <f>H196/G196*100</f>
        <v>0</v>
      </c>
      <c r="J196" s="328" t="e">
        <f>E196/I196*100</f>
        <v>#DIV/0!</v>
      </c>
      <c r="K196" s="108" t="s">
        <v>94</v>
      </c>
      <c r="L196" s="54">
        <v>100</v>
      </c>
      <c r="M196" s="124">
        <v>100</v>
      </c>
      <c r="N196" s="183">
        <v>100</v>
      </c>
      <c r="O196" s="466" t="e">
        <f>N205*J196/100</f>
        <v>#DIV/0!</v>
      </c>
      <c r="P196" s="468" t="s">
        <v>57</v>
      </c>
    </row>
    <row r="197" spans="1:16" ht="135" customHeight="1" x14ac:dyDescent="0.25">
      <c r="A197" s="603"/>
      <c r="B197" s="534"/>
      <c r="C197" s="530" t="s">
        <v>287</v>
      </c>
      <c r="D197" s="531"/>
      <c r="E197" s="532"/>
      <c r="F197" s="67" t="s">
        <v>53</v>
      </c>
      <c r="G197" s="50" t="s">
        <v>56</v>
      </c>
      <c r="H197" s="50" t="s">
        <v>56</v>
      </c>
      <c r="I197" s="56"/>
      <c r="J197" s="69"/>
      <c r="K197" s="87" t="s">
        <v>95</v>
      </c>
      <c r="L197" s="52">
        <v>100</v>
      </c>
      <c r="M197" s="88">
        <v>100</v>
      </c>
      <c r="N197" s="120">
        <v>100</v>
      </c>
      <c r="O197" s="467"/>
      <c r="P197" s="469"/>
    </row>
    <row r="198" spans="1:16" ht="150.75" customHeight="1" x14ac:dyDescent="0.25">
      <c r="A198" s="603"/>
      <c r="B198" s="534"/>
      <c r="C198" s="463"/>
      <c r="D198" s="464"/>
      <c r="E198" s="465"/>
      <c r="F198" s="67" t="s">
        <v>52</v>
      </c>
      <c r="G198" s="50" t="s">
        <v>56</v>
      </c>
      <c r="H198" s="50" t="s">
        <v>56</v>
      </c>
      <c r="I198" s="56"/>
      <c r="J198" s="69"/>
      <c r="K198" s="87" t="s">
        <v>96</v>
      </c>
      <c r="L198" s="52">
        <v>100</v>
      </c>
      <c r="M198" s="88">
        <v>100</v>
      </c>
      <c r="N198" s="120">
        <v>100</v>
      </c>
      <c r="O198" s="467"/>
      <c r="P198" s="469"/>
    </row>
    <row r="199" spans="1:16" ht="153" customHeight="1" x14ac:dyDescent="0.25">
      <c r="A199" s="603"/>
      <c r="B199" s="534"/>
      <c r="C199" s="463"/>
      <c r="D199" s="464"/>
      <c r="E199" s="465"/>
      <c r="F199" s="67" t="s">
        <v>54</v>
      </c>
      <c r="G199" s="50" t="s">
        <v>56</v>
      </c>
      <c r="H199" s="50" t="s">
        <v>56</v>
      </c>
      <c r="I199" s="56"/>
      <c r="J199" s="69"/>
      <c r="K199" s="87" t="s">
        <v>97</v>
      </c>
      <c r="L199" s="52">
        <v>100</v>
      </c>
      <c r="M199" s="88">
        <v>100</v>
      </c>
      <c r="N199" s="120">
        <v>100</v>
      </c>
      <c r="O199" s="467"/>
      <c r="P199" s="469"/>
    </row>
    <row r="200" spans="1:16" ht="147.75" customHeight="1" x14ac:dyDescent="0.25">
      <c r="A200" s="603"/>
      <c r="B200" s="534"/>
      <c r="C200" s="463"/>
      <c r="D200" s="464"/>
      <c r="E200" s="465"/>
      <c r="F200" s="73" t="s">
        <v>55</v>
      </c>
      <c r="G200" s="50">
        <v>2300</v>
      </c>
      <c r="H200" s="50" t="s">
        <v>56</v>
      </c>
      <c r="I200" s="56" t="s">
        <v>56</v>
      </c>
      <c r="J200" s="69" t="e">
        <v>#DIV/0!</v>
      </c>
      <c r="K200" s="87" t="s">
        <v>98</v>
      </c>
      <c r="L200" s="52">
        <v>100</v>
      </c>
      <c r="M200" s="88">
        <v>50</v>
      </c>
      <c r="N200" s="120">
        <v>50</v>
      </c>
      <c r="O200" s="467"/>
      <c r="P200" s="469"/>
    </row>
    <row r="201" spans="1:16" ht="155.25" customHeight="1" x14ac:dyDescent="0.25">
      <c r="A201" s="603"/>
      <c r="B201" s="534"/>
      <c r="C201" s="463"/>
      <c r="D201" s="464"/>
      <c r="E201" s="465"/>
      <c r="F201" s="74"/>
      <c r="G201" s="75"/>
      <c r="H201" s="75"/>
      <c r="I201" s="75"/>
      <c r="J201" s="113"/>
      <c r="K201" s="127" t="s">
        <v>99</v>
      </c>
      <c r="L201" s="128">
        <v>100</v>
      </c>
      <c r="M201" s="128">
        <v>50</v>
      </c>
      <c r="N201" s="120">
        <v>50</v>
      </c>
      <c r="O201" s="467"/>
      <c r="P201" s="469"/>
    </row>
    <row r="202" spans="1:16" ht="199.5" customHeight="1" x14ac:dyDescent="0.25">
      <c r="A202" s="603"/>
      <c r="B202" s="534"/>
      <c r="C202" s="463"/>
      <c r="D202" s="464"/>
      <c r="E202" s="465"/>
      <c r="F202" s="76"/>
      <c r="G202" s="77"/>
      <c r="H202" s="77"/>
      <c r="I202" s="77"/>
      <c r="J202" s="123"/>
      <c r="K202" s="127" t="s">
        <v>100</v>
      </c>
      <c r="L202" s="128">
        <v>100</v>
      </c>
      <c r="M202" s="128">
        <v>50</v>
      </c>
      <c r="N202" s="120">
        <v>50</v>
      </c>
      <c r="O202" s="467"/>
      <c r="P202" s="469"/>
    </row>
    <row r="203" spans="1:16" ht="159" customHeight="1" x14ac:dyDescent="0.25">
      <c r="A203" s="603"/>
      <c r="B203" s="534"/>
      <c r="C203" s="463"/>
      <c r="D203" s="464"/>
      <c r="E203" s="465"/>
      <c r="F203" s="76"/>
      <c r="G203" s="77"/>
      <c r="H203" s="77"/>
      <c r="I203" s="77"/>
      <c r="J203" s="123"/>
      <c r="K203" s="127" t="s">
        <v>101</v>
      </c>
      <c r="L203" s="128">
        <v>100</v>
      </c>
      <c r="M203" s="128">
        <v>100</v>
      </c>
      <c r="N203" s="120">
        <v>100</v>
      </c>
      <c r="O203" s="467"/>
      <c r="P203" s="469"/>
    </row>
    <row r="204" spans="1:16" ht="51" customHeight="1" x14ac:dyDescent="0.25">
      <c r="A204" s="603"/>
      <c r="B204" s="534"/>
      <c r="C204" s="463"/>
      <c r="D204" s="464"/>
      <c r="E204" s="465"/>
      <c r="F204" s="76"/>
      <c r="G204" s="77"/>
      <c r="H204" s="77"/>
      <c r="I204" s="77"/>
      <c r="J204" s="123"/>
      <c r="K204" s="127"/>
      <c r="L204" s="128"/>
      <c r="M204" s="128"/>
      <c r="N204" s="120">
        <v>650</v>
      </c>
      <c r="O204" s="467"/>
      <c r="P204" s="469"/>
    </row>
    <row r="205" spans="1:16" ht="40.5" customHeight="1" thickBot="1" x14ac:dyDescent="0.3">
      <c r="A205" s="603"/>
      <c r="B205" s="535"/>
      <c r="C205" s="463"/>
      <c r="D205" s="464"/>
      <c r="E205" s="465"/>
      <c r="F205" s="76"/>
      <c r="G205" s="77"/>
      <c r="H205" s="77"/>
      <c r="I205" s="77"/>
      <c r="J205" s="123"/>
      <c r="K205" s="470" t="s">
        <v>50</v>
      </c>
      <c r="L205" s="471"/>
      <c r="M205" s="472"/>
      <c r="N205" s="294">
        <v>81.3</v>
      </c>
      <c r="O205" s="467"/>
      <c r="P205" s="469"/>
    </row>
    <row r="206" spans="1:16" ht="70.5" customHeight="1" x14ac:dyDescent="0.25">
      <c r="A206" s="587">
        <v>16</v>
      </c>
      <c r="B206" s="590" t="s">
        <v>120</v>
      </c>
      <c r="C206" s="198">
        <v>14</v>
      </c>
      <c r="D206" s="198">
        <v>4</v>
      </c>
      <c r="E206" s="200">
        <f>D206/C206*100</f>
        <v>28.571428571428569</v>
      </c>
      <c r="F206" s="62" t="s">
        <v>6</v>
      </c>
      <c r="G206" s="199">
        <v>2179</v>
      </c>
      <c r="H206" s="199">
        <v>1323.1</v>
      </c>
      <c r="I206" s="200">
        <f>H206/G206*100</f>
        <v>60.720513997246442</v>
      </c>
      <c r="J206" s="201">
        <f>E206/I206*100</f>
        <v>47.05399656650507</v>
      </c>
      <c r="K206" s="202" t="s">
        <v>102</v>
      </c>
      <c r="L206" s="198">
        <v>8</v>
      </c>
      <c r="M206" s="198">
        <v>51</v>
      </c>
      <c r="N206" s="297">
        <f>L206/M206*100</f>
        <v>15.686274509803921</v>
      </c>
      <c r="O206" s="200">
        <f>N220*J206/100</f>
        <v>31.276782398989003</v>
      </c>
      <c r="P206" s="203" t="s">
        <v>115</v>
      </c>
    </row>
    <row r="207" spans="1:16" ht="81.75" customHeight="1" x14ac:dyDescent="0.25">
      <c r="A207" s="588"/>
      <c r="B207" s="591"/>
      <c r="C207" s="593" t="s">
        <v>285</v>
      </c>
      <c r="D207" s="594"/>
      <c r="E207" s="595"/>
      <c r="F207" s="67" t="s">
        <v>53</v>
      </c>
      <c r="G207" s="121" t="s">
        <v>56</v>
      </c>
      <c r="H207" s="121" t="s">
        <v>56</v>
      </c>
      <c r="I207" s="121"/>
      <c r="J207" s="121"/>
      <c r="K207" s="101" t="s">
        <v>103</v>
      </c>
      <c r="L207" s="121">
        <v>1</v>
      </c>
      <c r="M207" s="121">
        <v>1</v>
      </c>
      <c r="N207" s="121">
        <f>L207/M207*100</f>
        <v>100</v>
      </c>
      <c r="O207" s="121"/>
      <c r="P207" s="204"/>
    </row>
    <row r="208" spans="1:16" ht="86.25" customHeight="1" thickBot="1" x14ac:dyDescent="0.3">
      <c r="A208" s="588"/>
      <c r="B208" s="591"/>
      <c r="C208" s="596"/>
      <c r="D208" s="597"/>
      <c r="E208" s="598"/>
      <c r="F208" s="67" t="s">
        <v>52</v>
      </c>
      <c r="G208" s="205">
        <v>1300</v>
      </c>
      <c r="H208" s="205"/>
      <c r="I208" s="121"/>
      <c r="J208" s="121"/>
      <c r="K208" s="101" t="s">
        <v>104</v>
      </c>
      <c r="L208" s="121">
        <v>9</v>
      </c>
      <c r="M208" s="121">
        <v>0</v>
      </c>
      <c r="N208" s="206">
        <f>M208/L208*100</f>
        <v>0</v>
      </c>
      <c r="O208" s="121"/>
      <c r="P208" s="204"/>
    </row>
    <row r="209" spans="1:16" ht="70.5" customHeight="1" x14ac:dyDescent="0.25">
      <c r="A209" s="588"/>
      <c r="B209" s="591"/>
      <c r="C209" s="596"/>
      <c r="D209" s="597"/>
      <c r="E209" s="598"/>
      <c r="F209" s="67" t="s">
        <v>54</v>
      </c>
      <c r="G209" s="121">
        <v>879</v>
      </c>
      <c r="H209" s="121">
        <v>1323.1</v>
      </c>
      <c r="I209" s="200">
        <f>H209/G209*100</f>
        <v>150.52332195676905</v>
      </c>
      <c r="J209" s="121"/>
      <c r="K209" s="101" t="s">
        <v>105</v>
      </c>
      <c r="L209" s="121">
        <v>1.3</v>
      </c>
      <c r="M209" s="121">
        <v>2.7229999999999999</v>
      </c>
      <c r="N209" s="206">
        <f>L209/M209*100</f>
        <v>47.741461623209695</v>
      </c>
      <c r="O209" s="121"/>
      <c r="P209" s="204"/>
    </row>
    <row r="210" spans="1:16" ht="60" customHeight="1" x14ac:dyDescent="0.25">
      <c r="A210" s="588"/>
      <c r="B210" s="591"/>
      <c r="C210" s="596"/>
      <c r="D210" s="597"/>
      <c r="E210" s="598"/>
      <c r="F210" s="73" t="s">
        <v>55</v>
      </c>
      <c r="G210" s="121" t="s">
        <v>56</v>
      </c>
      <c r="H210" s="121"/>
      <c r="I210" s="121"/>
      <c r="J210" s="121"/>
      <c r="K210" s="101" t="s">
        <v>106</v>
      </c>
      <c r="L210" s="121">
        <v>7</v>
      </c>
      <c r="M210" s="121">
        <v>51</v>
      </c>
      <c r="N210" s="206">
        <f>L210/M210*100</f>
        <v>13.725490196078432</v>
      </c>
      <c r="O210" s="121"/>
      <c r="P210" s="204"/>
    </row>
    <row r="211" spans="1:16" ht="43.5" customHeight="1" x14ac:dyDescent="0.25">
      <c r="A211" s="588"/>
      <c r="B211" s="591"/>
      <c r="C211" s="596"/>
      <c r="D211" s="597"/>
      <c r="E211" s="598"/>
      <c r="F211" s="515"/>
      <c r="G211" s="516"/>
      <c r="H211" s="516"/>
      <c r="I211" s="516"/>
      <c r="J211" s="517"/>
      <c r="K211" s="101" t="s">
        <v>107</v>
      </c>
      <c r="L211" s="121">
        <v>1</v>
      </c>
      <c r="M211" s="121">
        <v>1</v>
      </c>
      <c r="N211" s="206">
        <f>L211/M211*100</f>
        <v>100</v>
      </c>
      <c r="O211" s="121"/>
      <c r="P211" s="204"/>
    </row>
    <row r="212" spans="1:16" ht="51" customHeight="1" x14ac:dyDescent="0.25">
      <c r="A212" s="588"/>
      <c r="B212" s="591"/>
      <c r="C212" s="596"/>
      <c r="D212" s="597"/>
      <c r="E212" s="598"/>
      <c r="F212" s="518"/>
      <c r="G212" s="519"/>
      <c r="H212" s="519"/>
      <c r="I212" s="519"/>
      <c r="J212" s="520"/>
      <c r="K212" s="101" t="s">
        <v>108</v>
      </c>
      <c r="L212" s="121">
        <v>7</v>
      </c>
      <c r="M212" s="121">
        <v>0</v>
      </c>
      <c r="N212" s="121">
        <v>100</v>
      </c>
      <c r="O212" s="121"/>
      <c r="P212" s="204"/>
    </row>
    <row r="213" spans="1:16" ht="37.5" customHeight="1" x14ac:dyDescent="0.25">
      <c r="A213" s="588"/>
      <c r="B213" s="591"/>
      <c r="C213" s="596"/>
      <c r="D213" s="597"/>
      <c r="E213" s="598"/>
      <c r="F213" s="518"/>
      <c r="G213" s="519"/>
      <c r="H213" s="519"/>
      <c r="I213" s="519"/>
      <c r="J213" s="520"/>
      <c r="K213" s="101" t="s">
        <v>109</v>
      </c>
      <c r="L213" s="121">
        <v>2</v>
      </c>
      <c r="M213" s="121">
        <v>0</v>
      </c>
      <c r="N213" s="206">
        <v>100</v>
      </c>
      <c r="O213" s="121"/>
      <c r="P213" s="204"/>
    </row>
    <row r="214" spans="1:16" ht="31.5" customHeight="1" x14ac:dyDescent="0.25">
      <c r="A214" s="588"/>
      <c r="B214" s="591"/>
      <c r="C214" s="596"/>
      <c r="D214" s="597"/>
      <c r="E214" s="598"/>
      <c r="F214" s="518"/>
      <c r="G214" s="519"/>
      <c r="H214" s="519"/>
      <c r="I214" s="519"/>
      <c r="J214" s="520"/>
      <c r="K214" s="101" t="s">
        <v>110</v>
      </c>
      <c r="L214" s="121">
        <v>1</v>
      </c>
      <c r="M214" s="121">
        <v>0</v>
      </c>
      <c r="N214" s="206">
        <v>100</v>
      </c>
      <c r="O214" s="121"/>
      <c r="P214" s="204"/>
    </row>
    <row r="215" spans="1:16" ht="68.25" customHeight="1" x14ac:dyDescent="0.25">
      <c r="A215" s="588"/>
      <c r="B215" s="591"/>
      <c r="C215" s="596"/>
      <c r="D215" s="597"/>
      <c r="E215" s="598"/>
      <c r="F215" s="518"/>
      <c r="G215" s="519"/>
      <c r="H215" s="519"/>
      <c r="I215" s="519"/>
      <c r="J215" s="520"/>
      <c r="K215" s="295" t="s">
        <v>111</v>
      </c>
      <c r="L215" s="121">
        <v>2</v>
      </c>
      <c r="M215" s="121">
        <v>0</v>
      </c>
      <c r="N215" s="121">
        <v>100</v>
      </c>
      <c r="O215" s="121"/>
      <c r="P215" s="204"/>
    </row>
    <row r="216" spans="1:16" ht="66" customHeight="1" x14ac:dyDescent="0.25">
      <c r="A216" s="588"/>
      <c r="B216" s="591"/>
      <c r="C216" s="596"/>
      <c r="D216" s="597"/>
      <c r="E216" s="598"/>
      <c r="F216" s="518"/>
      <c r="G216" s="519"/>
      <c r="H216" s="519"/>
      <c r="I216" s="519"/>
      <c r="J216" s="520"/>
      <c r="K216" s="101" t="s">
        <v>112</v>
      </c>
      <c r="L216" s="121">
        <v>50</v>
      </c>
      <c r="M216" s="121">
        <v>0</v>
      </c>
      <c r="N216" s="121">
        <v>0</v>
      </c>
      <c r="O216" s="121"/>
      <c r="P216" s="204"/>
    </row>
    <row r="217" spans="1:16" ht="93.75" customHeight="1" x14ac:dyDescent="0.25">
      <c r="A217" s="588"/>
      <c r="B217" s="591"/>
      <c r="C217" s="596"/>
      <c r="D217" s="597"/>
      <c r="E217" s="598"/>
      <c r="F217" s="518"/>
      <c r="G217" s="519"/>
      <c r="H217" s="519"/>
      <c r="I217" s="519"/>
      <c r="J217" s="520"/>
      <c r="K217" s="101" t="s">
        <v>113</v>
      </c>
      <c r="L217" s="121">
        <v>15</v>
      </c>
      <c r="M217" s="121">
        <v>15</v>
      </c>
      <c r="N217" s="121">
        <v>100</v>
      </c>
      <c r="O217" s="121"/>
      <c r="P217" s="204"/>
    </row>
    <row r="218" spans="1:16" ht="141.75" customHeight="1" x14ac:dyDescent="0.25">
      <c r="A218" s="588"/>
      <c r="B218" s="591"/>
      <c r="C218" s="596"/>
      <c r="D218" s="597"/>
      <c r="E218" s="598"/>
      <c r="F218" s="518"/>
      <c r="G218" s="519"/>
      <c r="H218" s="519"/>
      <c r="I218" s="519"/>
      <c r="J218" s="520"/>
      <c r="K218" s="101" t="s">
        <v>114</v>
      </c>
      <c r="L218" s="121">
        <v>92</v>
      </c>
      <c r="M218" s="121">
        <v>80</v>
      </c>
      <c r="N218" s="206">
        <f>M218/L218*100</f>
        <v>86.956521739130437</v>
      </c>
      <c r="O218" s="121"/>
      <c r="P218" s="204"/>
    </row>
    <row r="219" spans="1:16" ht="18.75" customHeight="1" x14ac:dyDescent="0.25">
      <c r="A219" s="588"/>
      <c r="B219" s="591"/>
      <c r="C219" s="596"/>
      <c r="D219" s="597"/>
      <c r="E219" s="598"/>
      <c r="F219" s="518"/>
      <c r="G219" s="519"/>
      <c r="H219" s="519"/>
      <c r="I219" s="519"/>
      <c r="J219" s="520"/>
      <c r="K219" s="121"/>
      <c r="L219" s="121"/>
      <c r="M219" s="121"/>
      <c r="N219" s="206">
        <f>SUM(N206:N218)</f>
        <v>864.10974806822242</v>
      </c>
      <c r="O219" s="121"/>
      <c r="P219" s="204"/>
    </row>
    <row r="220" spans="1:16" ht="44.25" customHeight="1" thickBot="1" x14ac:dyDescent="0.3">
      <c r="A220" s="589"/>
      <c r="B220" s="592"/>
      <c r="C220" s="596"/>
      <c r="D220" s="597"/>
      <c r="E220" s="598"/>
      <c r="F220" s="518"/>
      <c r="G220" s="519"/>
      <c r="H220" s="519"/>
      <c r="I220" s="519"/>
      <c r="J220" s="520"/>
      <c r="K220" s="599" t="s">
        <v>50</v>
      </c>
      <c r="L220" s="600"/>
      <c r="M220" s="601"/>
      <c r="N220" s="208">
        <f>N219/13</f>
        <v>66.469980620632498</v>
      </c>
      <c r="O220" s="207"/>
      <c r="P220" s="209"/>
    </row>
    <row r="221" spans="1:16" ht="182.25" customHeight="1" thickBot="1" x14ac:dyDescent="0.3">
      <c r="A221" s="602">
        <v>17</v>
      </c>
      <c r="B221" s="533" t="s">
        <v>146</v>
      </c>
      <c r="C221" s="53">
        <v>11</v>
      </c>
      <c r="D221" s="53">
        <v>9</v>
      </c>
      <c r="E221" s="61">
        <v>70</v>
      </c>
      <c r="F221" s="210" t="s">
        <v>6</v>
      </c>
      <c r="G221" s="50">
        <v>32</v>
      </c>
      <c r="H221" s="50">
        <v>0</v>
      </c>
      <c r="I221" s="64">
        <v>0</v>
      </c>
      <c r="J221" s="65" t="e">
        <f>E221/I221*100</f>
        <v>#DIV/0!</v>
      </c>
      <c r="K221" s="212" t="s">
        <v>284</v>
      </c>
      <c r="L221" s="110">
        <v>96.6</v>
      </c>
      <c r="M221" s="110">
        <v>95.4</v>
      </c>
      <c r="N221" s="70">
        <f>M221/L221*100</f>
        <v>98.757763975155285</v>
      </c>
      <c r="O221" s="299" t="e">
        <f>N229*J221/100</f>
        <v>#DIV/0!</v>
      </c>
      <c r="P221" s="302" t="s">
        <v>57</v>
      </c>
    </row>
    <row r="222" spans="1:16" ht="174" customHeight="1" thickBot="1" x14ac:dyDescent="0.3">
      <c r="A222" s="603"/>
      <c r="B222" s="534"/>
      <c r="C222" s="314"/>
      <c r="D222" s="315"/>
      <c r="E222" s="316"/>
      <c r="F222" s="73" t="s">
        <v>53</v>
      </c>
      <c r="G222" s="50" t="s">
        <v>188</v>
      </c>
      <c r="H222" s="50" t="s">
        <v>188</v>
      </c>
      <c r="I222" s="56"/>
      <c r="J222" s="69"/>
      <c r="K222" s="213" t="s">
        <v>189</v>
      </c>
      <c r="L222" s="214">
        <v>50.1</v>
      </c>
      <c r="M222" s="214">
        <v>44.9</v>
      </c>
      <c r="N222" s="70">
        <f t="shared" ref="N222:N227" si="14">M222/L222*100</f>
        <v>89.620758483033924</v>
      </c>
      <c r="O222" s="300"/>
      <c r="P222" s="303"/>
    </row>
    <row r="223" spans="1:16" ht="203.25" customHeight="1" thickBot="1" x14ac:dyDescent="0.3">
      <c r="A223" s="603"/>
      <c r="B223" s="534"/>
      <c r="C223" s="305"/>
      <c r="D223" s="306"/>
      <c r="E223" s="307"/>
      <c r="F223" s="67" t="s">
        <v>52</v>
      </c>
      <c r="G223" s="50" t="s">
        <v>188</v>
      </c>
      <c r="H223" s="50" t="s">
        <v>188</v>
      </c>
      <c r="I223" s="56"/>
      <c r="J223" s="69"/>
      <c r="K223" s="213" t="s">
        <v>190</v>
      </c>
      <c r="L223" s="51">
        <v>93.3</v>
      </c>
      <c r="M223" s="51">
        <v>100</v>
      </c>
      <c r="N223" s="70">
        <f t="shared" si="14"/>
        <v>107.18113612004288</v>
      </c>
      <c r="O223" s="300"/>
      <c r="P223" s="303"/>
    </row>
    <row r="224" spans="1:16" ht="204" customHeight="1" thickBot="1" x14ac:dyDescent="0.3">
      <c r="A224" s="603"/>
      <c r="B224" s="534"/>
      <c r="C224" s="305"/>
      <c r="D224" s="306"/>
      <c r="E224" s="307"/>
      <c r="F224" s="67" t="s">
        <v>54</v>
      </c>
      <c r="G224" s="50">
        <v>32</v>
      </c>
      <c r="H224" s="50">
        <v>0</v>
      </c>
      <c r="I224" s="56">
        <v>0</v>
      </c>
      <c r="J224" s="69"/>
      <c r="K224" s="213" t="s">
        <v>191</v>
      </c>
      <c r="L224" s="215">
        <v>100</v>
      </c>
      <c r="M224" s="215">
        <v>100</v>
      </c>
      <c r="N224" s="70">
        <f t="shared" si="14"/>
        <v>100</v>
      </c>
      <c r="O224" s="300"/>
      <c r="P224" s="303"/>
    </row>
    <row r="225" spans="1:16" ht="183" customHeight="1" thickBot="1" x14ac:dyDescent="0.3">
      <c r="A225" s="603"/>
      <c r="B225" s="534"/>
      <c r="C225" s="305"/>
      <c r="D225" s="306"/>
      <c r="E225" s="307"/>
      <c r="F225" s="67" t="s">
        <v>55</v>
      </c>
      <c r="G225" s="50" t="s">
        <v>188</v>
      </c>
      <c r="H225" s="50" t="s">
        <v>188</v>
      </c>
      <c r="I225" s="56"/>
      <c r="J225" s="69"/>
      <c r="K225" s="213" t="s">
        <v>192</v>
      </c>
      <c r="L225" s="215">
        <v>100</v>
      </c>
      <c r="M225" s="215">
        <v>93.3</v>
      </c>
      <c r="N225" s="70">
        <f t="shared" si="14"/>
        <v>93.3</v>
      </c>
      <c r="O225" s="300"/>
      <c r="P225" s="303"/>
    </row>
    <row r="226" spans="1:16" ht="161.25" customHeight="1" thickBot="1" x14ac:dyDescent="0.3">
      <c r="A226" s="603"/>
      <c r="B226" s="534"/>
      <c r="C226" s="305"/>
      <c r="D226" s="306"/>
      <c r="E226" s="307"/>
      <c r="F226" s="506"/>
      <c r="G226" s="507"/>
      <c r="H226" s="507"/>
      <c r="I226" s="507"/>
      <c r="J226" s="507"/>
      <c r="K226" s="213" t="s">
        <v>193</v>
      </c>
      <c r="L226" s="215">
        <v>100</v>
      </c>
      <c r="M226" s="215">
        <v>100</v>
      </c>
      <c r="N226" s="70">
        <f t="shared" si="14"/>
        <v>100</v>
      </c>
      <c r="O226" s="300"/>
      <c r="P226" s="303"/>
    </row>
    <row r="227" spans="1:16" ht="170.25" customHeight="1" thickBot="1" x14ac:dyDescent="0.3">
      <c r="A227" s="603"/>
      <c r="B227" s="534"/>
      <c r="C227" s="305"/>
      <c r="D227" s="306"/>
      <c r="E227" s="307"/>
      <c r="F227" s="509"/>
      <c r="G227" s="510"/>
      <c r="H227" s="510"/>
      <c r="I227" s="510"/>
      <c r="J227" s="510"/>
      <c r="K227" s="213" t="s">
        <v>194</v>
      </c>
      <c r="L227" s="215">
        <v>100</v>
      </c>
      <c r="M227" s="215">
        <v>100</v>
      </c>
      <c r="N227" s="70">
        <f t="shared" si="14"/>
        <v>100</v>
      </c>
      <c r="O227" s="300"/>
      <c r="P227" s="303"/>
    </row>
    <row r="228" spans="1:16" ht="24" customHeight="1" thickBot="1" x14ac:dyDescent="0.3">
      <c r="A228" s="603"/>
      <c r="B228" s="534"/>
      <c r="C228" s="305"/>
      <c r="D228" s="306"/>
      <c r="E228" s="307"/>
      <c r="F228" s="509"/>
      <c r="G228" s="510"/>
      <c r="H228" s="510"/>
      <c r="I228" s="510"/>
      <c r="J228" s="510"/>
      <c r="K228" s="211"/>
      <c r="L228" s="110"/>
      <c r="M228" s="109"/>
      <c r="N228" s="122">
        <f>SUM(N221:N227)</f>
        <v>688.85965857823203</v>
      </c>
      <c r="O228" s="300"/>
      <c r="P228" s="303"/>
    </row>
    <row r="229" spans="1:16" ht="37.5" customHeight="1" thickBot="1" x14ac:dyDescent="0.3">
      <c r="A229" s="604"/>
      <c r="B229" s="535"/>
      <c r="C229" s="308"/>
      <c r="D229" s="309"/>
      <c r="E229" s="310"/>
      <c r="F229" s="512"/>
      <c r="G229" s="513"/>
      <c r="H229" s="513"/>
      <c r="I229" s="513"/>
      <c r="J229" s="513"/>
      <c r="K229" s="311" t="s">
        <v>50</v>
      </c>
      <c r="L229" s="312"/>
      <c r="M229" s="313"/>
      <c r="N229" s="55">
        <f>N228/7</f>
        <v>98.408522654033149</v>
      </c>
      <c r="O229" s="301"/>
      <c r="P229" s="304"/>
    </row>
    <row r="230" spans="1:16" ht="80.25" customHeight="1" thickBot="1" x14ac:dyDescent="0.3">
      <c r="A230" s="602">
        <v>18</v>
      </c>
      <c r="B230" s="533" t="s">
        <v>145</v>
      </c>
      <c r="C230" s="53">
        <v>10</v>
      </c>
      <c r="D230" s="53">
        <v>10</v>
      </c>
      <c r="E230" s="61">
        <f>D230/C230*100</f>
        <v>100</v>
      </c>
      <c r="F230" s="210" t="s">
        <v>6</v>
      </c>
      <c r="G230" s="50">
        <v>5</v>
      </c>
      <c r="H230" s="50" t="s">
        <v>56</v>
      </c>
      <c r="I230" s="64" t="e">
        <f>H230/G230*100</f>
        <v>#VALUE!</v>
      </c>
      <c r="J230" s="65" t="e">
        <f>E230/I230*100</f>
        <v>#VALUE!</v>
      </c>
      <c r="K230" s="211" t="s">
        <v>143</v>
      </c>
      <c r="L230" s="110">
        <v>22</v>
      </c>
      <c r="M230" s="109">
        <v>10</v>
      </c>
      <c r="N230" s="70">
        <f>L230/M230*100</f>
        <v>220.00000000000003</v>
      </c>
      <c r="O230" s="554" t="e">
        <f>N235*J230/100</f>
        <v>#VALUE!</v>
      </c>
      <c r="P230" s="566" t="s">
        <v>57</v>
      </c>
    </row>
    <row r="231" spans="1:16" ht="57" customHeight="1" x14ac:dyDescent="0.25">
      <c r="A231" s="603"/>
      <c r="B231" s="534"/>
      <c r="C231" s="521" t="s">
        <v>304</v>
      </c>
      <c r="D231" s="522"/>
      <c r="E231" s="523"/>
      <c r="F231" s="73" t="s">
        <v>53</v>
      </c>
      <c r="G231" s="50" t="s">
        <v>56</v>
      </c>
      <c r="H231" s="50" t="s">
        <v>56</v>
      </c>
      <c r="I231" s="56"/>
      <c r="J231" s="69"/>
      <c r="K231" s="216" t="s">
        <v>144</v>
      </c>
      <c r="L231" s="214">
        <v>12</v>
      </c>
      <c r="M231" s="217">
        <v>15</v>
      </c>
      <c r="N231" s="70">
        <f>L231/M231*100</f>
        <v>80</v>
      </c>
      <c r="O231" s="555"/>
      <c r="P231" s="567"/>
    </row>
    <row r="232" spans="1:16" ht="45" x14ac:dyDescent="0.25">
      <c r="A232" s="603"/>
      <c r="B232" s="534"/>
      <c r="C232" s="524"/>
      <c r="D232" s="525"/>
      <c r="E232" s="526"/>
      <c r="F232" s="67" t="s">
        <v>52</v>
      </c>
      <c r="G232" s="50" t="s">
        <v>56</v>
      </c>
      <c r="H232" s="50" t="s">
        <v>56</v>
      </c>
      <c r="I232" s="56"/>
      <c r="J232" s="69"/>
      <c r="K232" s="114"/>
      <c r="L232" s="114"/>
      <c r="M232" s="114"/>
      <c r="N232" s="114"/>
      <c r="O232" s="555"/>
      <c r="P232" s="567"/>
    </row>
    <row r="233" spans="1:16" ht="45.75" thickBot="1" x14ac:dyDescent="0.3">
      <c r="A233" s="603"/>
      <c r="B233" s="534"/>
      <c r="C233" s="524"/>
      <c r="D233" s="525"/>
      <c r="E233" s="526"/>
      <c r="F233" s="67" t="s">
        <v>54</v>
      </c>
      <c r="G233" s="50">
        <v>5</v>
      </c>
      <c r="H233" s="50" t="s">
        <v>56</v>
      </c>
      <c r="I233" s="56" t="s">
        <v>56</v>
      </c>
      <c r="J233" s="69">
        <v>0</v>
      </c>
      <c r="K233" s="211"/>
      <c r="L233" s="215"/>
      <c r="M233" s="218"/>
      <c r="N233" s="219"/>
      <c r="O233" s="555"/>
      <c r="P233" s="567"/>
    </row>
    <row r="234" spans="1:16" ht="50.25" thickBot="1" x14ac:dyDescent="0.3">
      <c r="A234" s="603"/>
      <c r="B234" s="534"/>
      <c r="C234" s="524"/>
      <c r="D234" s="525"/>
      <c r="E234" s="526"/>
      <c r="F234" s="67" t="s">
        <v>55</v>
      </c>
      <c r="G234" s="50" t="s">
        <v>56</v>
      </c>
      <c r="H234" s="50" t="s">
        <v>56</v>
      </c>
      <c r="I234" s="56"/>
      <c r="J234" s="69"/>
      <c r="K234" s="211"/>
      <c r="L234" s="110"/>
      <c r="M234" s="109"/>
      <c r="N234" s="122">
        <f>SUM(N230:N233)</f>
        <v>300</v>
      </c>
      <c r="O234" s="555"/>
      <c r="P234" s="567"/>
    </row>
    <row r="235" spans="1:16" ht="35.25" customHeight="1" thickBot="1" x14ac:dyDescent="0.3">
      <c r="A235" s="604"/>
      <c r="B235" s="535"/>
      <c r="C235" s="527"/>
      <c r="D235" s="528"/>
      <c r="E235" s="529"/>
      <c r="F235" s="83"/>
      <c r="G235" s="84"/>
      <c r="H235" s="84"/>
      <c r="I235" s="84"/>
      <c r="J235" s="85"/>
      <c r="K235" s="569" t="s">
        <v>50</v>
      </c>
      <c r="L235" s="570"/>
      <c r="M235" s="571"/>
      <c r="N235" s="55">
        <f>N234/2</f>
        <v>150</v>
      </c>
      <c r="O235" s="556"/>
      <c r="P235" s="568"/>
    </row>
    <row r="236" spans="1:16" ht="69.75" customHeight="1" x14ac:dyDescent="0.25">
      <c r="A236" s="602">
        <v>19</v>
      </c>
      <c r="B236" s="533" t="s">
        <v>199</v>
      </c>
      <c r="C236" s="53">
        <v>37</v>
      </c>
      <c r="D236" s="53">
        <v>20</v>
      </c>
      <c r="E236" s="61">
        <f>D236/C236*100</f>
        <v>54.054054054054056</v>
      </c>
      <c r="F236" s="210" t="s">
        <v>6</v>
      </c>
      <c r="G236" s="50">
        <v>2</v>
      </c>
      <c r="H236" s="50" t="s">
        <v>56</v>
      </c>
      <c r="I236" s="64" t="e">
        <f>H236/G236*100</f>
        <v>#VALUE!</v>
      </c>
      <c r="J236" s="65" t="e">
        <f>E236/I236*100</f>
        <v>#VALUE!</v>
      </c>
      <c r="K236" s="394" t="s">
        <v>195</v>
      </c>
      <c r="L236" s="395">
        <v>5.6</v>
      </c>
      <c r="M236" s="395">
        <v>5.6</v>
      </c>
      <c r="N236" s="392">
        <f>M236/L236*100</f>
        <v>100</v>
      </c>
      <c r="O236" s="554" t="e">
        <f>N241*J236/100</f>
        <v>#VALUE!</v>
      </c>
      <c r="P236" s="566" t="s">
        <v>57</v>
      </c>
    </row>
    <row r="237" spans="1:16" ht="60.75" customHeight="1" x14ac:dyDescent="0.25">
      <c r="A237" s="603"/>
      <c r="B237" s="534"/>
      <c r="C237" s="521" t="s">
        <v>198</v>
      </c>
      <c r="D237" s="522"/>
      <c r="E237" s="523"/>
      <c r="F237" s="73" t="s">
        <v>53</v>
      </c>
      <c r="G237" s="50" t="s">
        <v>56</v>
      </c>
      <c r="H237" s="50" t="s">
        <v>56</v>
      </c>
      <c r="I237" s="56"/>
      <c r="J237" s="69"/>
      <c r="K237" s="393" t="s">
        <v>196</v>
      </c>
      <c r="L237" s="353">
        <v>653.70000000000005</v>
      </c>
      <c r="M237" s="353">
        <v>1069.5</v>
      </c>
      <c r="N237" s="392">
        <f>L237/M237*100</f>
        <v>61.122019635343626</v>
      </c>
      <c r="O237" s="555"/>
      <c r="P237" s="567"/>
    </row>
    <row r="238" spans="1:16" ht="59.25" customHeight="1" x14ac:dyDescent="0.25">
      <c r="A238" s="603"/>
      <c r="B238" s="534"/>
      <c r="C238" s="524"/>
      <c r="D238" s="525"/>
      <c r="E238" s="526"/>
      <c r="F238" s="67" t="s">
        <v>52</v>
      </c>
      <c r="G238" s="50" t="s">
        <v>56</v>
      </c>
      <c r="H238" s="50" t="s">
        <v>56</v>
      </c>
      <c r="I238" s="56"/>
      <c r="J238" s="69"/>
      <c r="K238" s="393" t="s">
        <v>197</v>
      </c>
      <c r="L238" s="353">
        <v>201.9</v>
      </c>
      <c r="M238" s="353">
        <v>464.9</v>
      </c>
      <c r="N238" s="392">
        <f>L238/M238*100</f>
        <v>43.428694342869441</v>
      </c>
      <c r="O238" s="555"/>
      <c r="P238" s="567"/>
    </row>
    <row r="239" spans="1:16" ht="45.75" thickBot="1" x14ac:dyDescent="0.3">
      <c r="A239" s="603"/>
      <c r="B239" s="534"/>
      <c r="C239" s="524"/>
      <c r="D239" s="525"/>
      <c r="E239" s="526"/>
      <c r="F239" s="67" t="s">
        <v>54</v>
      </c>
      <c r="G239" s="50">
        <v>2</v>
      </c>
      <c r="H239" s="50" t="s">
        <v>56</v>
      </c>
      <c r="I239" s="56"/>
      <c r="J239" s="69"/>
      <c r="K239" s="211"/>
      <c r="L239" s="215"/>
      <c r="M239" s="218"/>
      <c r="N239" s="219"/>
      <c r="O239" s="555"/>
      <c r="P239" s="567"/>
    </row>
    <row r="240" spans="1:16" ht="50.25" thickBot="1" x14ac:dyDescent="0.3">
      <c r="A240" s="603"/>
      <c r="B240" s="534"/>
      <c r="C240" s="524"/>
      <c r="D240" s="525"/>
      <c r="E240" s="526"/>
      <c r="F240" s="67" t="s">
        <v>55</v>
      </c>
      <c r="G240" s="50" t="s">
        <v>56</v>
      </c>
      <c r="H240" s="50" t="s">
        <v>56</v>
      </c>
      <c r="I240" s="56"/>
      <c r="J240" s="69"/>
      <c r="K240" s="211"/>
      <c r="L240" s="110"/>
      <c r="M240" s="109"/>
      <c r="N240" s="122">
        <f>SUM(N236:N239)</f>
        <v>204.55071397821308</v>
      </c>
      <c r="O240" s="555"/>
      <c r="P240" s="567"/>
    </row>
    <row r="241" spans="1:16" ht="16.5" thickBot="1" x14ac:dyDescent="0.3">
      <c r="A241" s="604"/>
      <c r="B241" s="535"/>
      <c r="C241" s="527"/>
      <c r="D241" s="528"/>
      <c r="E241" s="529"/>
      <c r="F241" s="83"/>
      <c r="G241" s="84"/>
      <c r="H241" s="84"/>
      <c r="I241" s="84"/>
      <c r="J241" s="85"/>
      <c r="K241" s="569" t="s">
        <v>50</v>
      </c>
      <c r="L241" s="570"/>
      <c r="M241" s="571"/>
      <c r="N241" s="55">
        <f>N240/3</f>
        <v>68.183571326071032</v>
      </c>
      <c r="O241" s="556"/>
      <c r="P241" s="568"/>
    </row>
    <row r="242" spans="1:16" ht="38.25" x14ac:dyDescent="0.25">
      <c r="A242" s="602">
        <v>20</v>
      </c>
      <c r="B242" s="533" t="s">
        <v>257</v>
      </c>
      <c r="C242" s="53">
        <v>11</v>
      </c>
      <c r="D242" s="53"/>
      <c r="E242" s="61">
        <f>D242/C242*100</f>
        <v>0</v>
      </c>
      <c r="F242" s="62" t="s">
        <v>6</v>
      </c>
      <c r="G242" s="327">
        <v>6</v>
      </c>
      <c r="H242" s="327">
        <v>0</v>
      </c>
      <c r="I242" s="327" t="e">
        <f>H242/#REF!*100</f>
        <v>#REF!</v>
      </c>
      <c r="J242" s="107" t="e">
        <f>-P305+P242</f>
        <v>#VALUE!</v>
      </c>
      <c r="K242" s="265" t="s">
        <v>258</v>
      </c>
      <c r="L242" s="266">
        <v>1.5</v>
      </c>
      <c r="M242" s="267">
        <v>0</v>
      </c>
      <c r="N242" s="143">
        <f t="shared" ref="N242:N243" si="15">M242/L242*100</f>
        <v>0</v>
      </c>
      <c r="O242" s="584" t="e">
        <f>N260*J242/100</f>
        <v>#VALUE!</v>
      </c>
      <c r="P242" s="566" t="s">
        <v>57</v>
      </c>
    </row>
    <row r="243" spans="1:16" ht="63" x14ac:dyDescent="0.25">
      <c r="A243" s="603"/>
      <c r="B243" s="534"/>
      <c r="C243" s="521"/>
      <c r="D243" s="522"/>
      <c r="E243" s="523"/>
      <c r="F243" s="67" t="s">
        <v>53</v>
      </c>
      <c r="G243" s="50"/>
      <c r="H243" s="50"/>
      <c r="I243" s="56"/>
      <c r="J243" s="69"/>
      <c r="K243" s="87" t="s">
        <v>259</v>
      </c>
      <c r="L243" s="52">
        <v>60</v>
      </c>
      <c r="M243" s="88">
        <v>60.9</v>
      </c>
      <c r="N243" s="89">
        <f t="shared" si="15"/>
        <v>101.49999999999999</v>
      </c>
      <c r="O243" s="585"/>
      <c r="P243" s="567"/>
    </row>
    <row r="244" spans="1:16" ht="78.75" x14ac:dyDescent="0.25">
      <c r="A244" s="603"/>
      <c r="B244" s="534"/>
      <c r="C244" s="524"/>
      <c r="D244" s="525"/>
      <c r="E244" s="526"/>
      <c r="F244" s="67" t="s">
        <v>52</v>
      </c>
      <c r="G244" s="50"/>
      <c r="H244" s="50"/>
      <c r="I244" s="56"/>
      <c r="J244" s="125"/>
      <c r="K244" s="87" t="s">
        <v>260</v>
      </c>
      <c r="L244" s="52">
        <v>74.81</v>
      </c>
      <c r="M244" s="88">
        <v>25</v>
      </c>
      <c r="N244" s="89">
        <f>M244/L244*100</f>
        <v>33.417992247025794</v>
      </c>
      <c r="O244" s="585"/>
      <c r="P244" s="567"/>
    </row>
    <row r="245" spans="1:16" ht="104.25" customHeight="1" x14ac:dyDescent="0.25">
      <c r="A245" s="603"/>
      <c r="B245" s="534"/>
      <c r="C245" s="524"/>
      <c r="D245" s="525"/>
      <c r="E245" s="526"/>
      <c r="F245" s="67" t="s">
        <v>54</v>
      </c>
      <c r="G245" s="50">
        <v>6</v>
      </c>
      <c r="H245" s="50">
        <v>0</v>
      </c>
      <c r="I245" s="56">
        <v>0</v>
      </c>
      <c r="J245" s="126"/>
      <c r="K245" s="386" t="s">
        <v>262</v>
      </c>
      <c r="L245" s="52" t="s">
        <v>261</v>
      </c>
      <c r="M245" s="52" t="s">
        <v>312</v>
      </c>
      <c r="N245" s="89">
        <v>80</v>
      </c>
      <c r="O245" s="585"/>
      <c r="P245" s="567"/>
    </row>
    <row r="246" spans="1:16" ht="120" customHeight="1" x14ac:dyDescent="0.25">
      <c r="A246" s="603"/>
      <c r="B246" s="534"/>
      <c r="C246" s="524"/>
      <c r="D246" s="525"/>
      <c r="E246" s="526"/>
      <c r="F246" s="73" t="s">
        <v>55</v>
      </c>
      <c r="G246" s="50"/>
      <c r="H246" s="50"/>
      <c r="I246" s="56"/>
      <c r="J246" s="69"/>
      <c r="K246" s="388" t="s">
        <v>313</v>
      </c>
      <c r="L246" s="52">
        <v>80</v>
      </c>
      <c r="M246" s="88">
        <v>100</v>
      </c>
      <c r="N246" s="89">
        <f>M246/L246*100</f>
        <v>125</v>
      </c>
      <c r="O246" s="585"/>
      <c r="P246" s="567"/>
    </row>
    <row r="247" spans="1:16" ht="90" customHeight="1" x14ac:dyDescent="0.25">
      <c r="A247" s="603"/>
      <c r="B247" s="534"/>
      <c r="C247" s="524"/>
      <c r="D247" s="525"/>
      <c r="E247" s="526"/>
      <c r="F247" s="578"/>
      <c r="G247" s="579"/>
      <c r="H247" s="579"/>
      <c r="I247" s="579"/>
      <c r="J247" s="579"/>
      <c r="K247" s="387" t="s">
        <v>314</v>
      </c>
      <c r="L247" s="52">
        <v>80</v>
      </c>
      <c r="M247" s="88">
        <v>100</v>
      </c>
      <c r="N247" s="89">
        <f>M247/L247*100</f>
        <v>125</v>
      </c>
      <c r="O247" s="585"/>
      <c r="P247" s="567"/>
    </row>
    <row r="248" spans="1:16" ht="124.5" customHeight="1" x14ac:dyDescent="0.25">
      <c r="A248" s="603"/>
      <c r="B248" s="534"/>
      <c r="C248" s="524"/>
      <c r="D248" s="525"/>
      <c r="E248" s="526"/>
      <c r="F248" s="580"/>
      <c r="G248" s="581"/>
      <c r="H248" s="581"/>
      <c r="I248" s="581"/>
      <c r="J248" s="581"/>
      <c r="K248" s="388" t="s">
        <v>315</v>
      </c>
      <c r="L248" s="128">
        <v>50</v>
      </c>
      <c r="M248" s="128">
        <v>50</v>
      </c>
      <c r="N248" s="89">
        <f t="shared" ref="N248:N258" si="16">M248/L248*100</f>
        <v>100</v>
      </c>
      <c r="O248" s="585"/>
      <c r="P248" s="567"/>
    </row>
    <row r="249" spans="1:16" ht="105" customHeight="1" x14ac:dyDescent="0.25">
      <c r="A249" s="603"/>
      <c r="B249" s="534"/>
      <c r="C249" s="524"/>
      <c r="D249" s="525"/>
      <c r="E249" s="526"/>
      <c r="F249" s="580"/>
      <c r="G249" s="581"/>
      <c r="H249" s="581"/>
      <c r="I249" s="581"/>
      <c r="J249" s="581"/>
      <c r="K249" s="389" t="s">
        <v>316</v>
      </c>
      <c r="L249" s="128">
        <v>30</v>
      </c>
      <c r="M249" s="128">
        <v>30</v>
      </c>
      <c r="N249" s="89">
        <f t="shared" si="16"/>
        <v>100</v>
      </c>
      <c r="O249" s="585"/>
      <c r="P249" s="567"/>
    </row>
    <row r="250" spans="1:16" ht="78.75" customHeight="1" x14ac:dyDescent="0.25">
      <c r="A250" s="603"/>
      <c r="B250" s="534"/>
      <c r="C250" s="524"/>
      <c r="D250" s="525"/>
      <c r="E250" s="526"/>
      <c r="F250" s="580"/>
      <c r="G250" s="581"/>
      <c r="H250" s="581"/>
      <c r="I250" s="581"/>
      <c r="J250" s="581"/>
      <c r="K250" s="390" t="s">
        <v>317</v>
      </c>
      <c r="L250" s="128">
        <v>75</v>
      </c>
      <c r="M250" s="128">
        <v>75</v>
      </c>
      <c r="N250" s="89">
        <f t="shared" si="16"/>
        <v>100</v>
      </c>
      <c r="O250" s="585"/>
      <c r="P250" s="567"/>
    </row>
    <row r="251" spans="1:16" ht="170.25" customHeight="1" x14ac:dyDescent="0.25">
      <c r="A251" s="603"/>
      <c r="B251" s="534"/>
      <c r="C251" s="524"/>
      <c r="D251" s="525"/>
      <c r="E251" s="526"/>
      <c r="F251" s="580"/>
      <c r="G251" s="581"/>
      <c r="H251" s="581"/>
      <c r="I251" s="581"/>
      <c r="J251" s="581"/>
      <c r="K251" s="387" t="s">
        <v>318</v>
      </c>
      <c r="L251" s="128">
        <v>76</v>
      </c>
      <c r="M251" s="128">
        <v>50</v>
      </c>
      <c r="N251" s="89">
        <f t="shared" si="16"/>
        <v>65.789473684210535</v>
      </c>
      <c r="O251" s="585"/>
      <c r="P251" s="567"/>
    </row>
    <row r="252" spans="1:16" ht="75" customHeight="1" x14ac:dyDescent="0.25">
      <c r="A252" s="603"/>
      <c r="B252" s="534"/>
      <c r="C252" s="524"/>
      <c r="D252" s="525"/>
      <c r="E252" s="526"/>
      <c r="F252" s="580"/>
      <c r="G252" s="581"/>
      <c r="H252" s="581"/>
      <c r="I252" s="581"/>
      <c r="J252" s="581"/>
      <c r="K252" s="388" t="s">
        <v>319</v>
      </c>
      <c r="L252" s="128">
        <v>10</v>
      </c>
      <c r="M252" s="128">
        <v>10</v>
      </c>
      <c r="N252" s="89">
        <f t="shared" si="16"/>
        <v>100</v>
      </c>
      <c r="O252" s="585"/>
      <c r="P252" s="567"/>
    </row>
    <row r="253" spans="1:16" ht="99" customHeight="1" x14ac:dyDescent="0.25">
      <c r="A253" s="603"/>
      <c r="B253" s="534"/>
      <c r="C253" s="524"/>
      <c r="D253" s="525"/>
      <c r="E253" s="526"/>
      <c r="F253" s="580"/>
      <c r="G253" s="581"/>
      <c r="H253" s="581"/>
      <c r="I253" s="581"/>
      <c r="J253" s="581"/>
      <c r="K253" s="388" t="s">
        <v>320</v>
      </c>
      <c r="L253" s="128">
        <v>14</v>
      </c>
      <c r="M253" s="128">
        <v>19</v>
      </c>
      <c r="N253" s="89">
        <f t="shared" si="16"/>
        <v>135.71428571428572</v>
      </c>
      <c r="O253" s="585"/>
      <c r="P253" s="567"/>
    </row>
    <row r="254" spans="1:16" ht="129" customHeight="1" x14ac:dyDescent="0.25">
      <c r="A254" s="603"/>
      <c r="B254" s="534"/>
      <c r="C254" s="524"/>
      <c r="D254" s="525"/>
      <c r="E254" s="526"/>
      <c r="F254" s="580"/>
      <c r="G254" s="581"/>
      <c r="H254" s="581"/>
      <c r="I254" s="581"/>
      <c r="J254" s="581"/>
      <c r="K254" s="391" t="s">
        <v>321</v>
      </c>
      <c r="L254" s="128">
        <v>10</v>
      </c>
      <c r="M254" s="128">
        <v>2</v>
      </c>
      <c r="N254" s="89">
        <f t="shared" si="16"/>
        <v>20</v>
      </c>
      <c r="O254" s="585"/>
      <c r="P254" s="567"/>
    </row>
    <row r="255" spans="1:16" ht="76.5" customHeight="1" x14ac:dyDescent="0.25">
      <c r="A255" s="603"/>
      <c r="B255" s="534"/>
      <c r="C255" s="524"/>
      <c r="D255" s="525"/>
      <c r="E255" s="526"/>
      <c r="F255" s="580"/>
      <c r="G255" s="581"/>
      <c r="H255" s="581"/>
      <c r="I255" s="581"/>
      <c r="J255" s="581"/>
      <c r="K255" s="381" t="s">
        <v>322</v>
      </c>
      <c r="L255" s="128">
        <v>30</v>
      </c>
      <c r="M255" s="128">
        <v>22</v>
      </c>
      <c r="N255" s="89">
        <f t="shared" si="16"/>
        <v>73.333333333333329</v>
      </c>
      <c r="O255" s="585"/>
      <c r="P255" s="567"/>
    </row>
    <row r="256" spans="1:16" ht="113.25" customHeight="1" x14ac:dyDescent="0.25">
      <c r="A256" s="603"/>
      <c r="B256" s="534"/>
      <c r="C256" s="524"/>
      <c r="D256" s="525"/>
      <c r="E256" s="526"/>
      <c r="F256" s="580"/>
      <c r="G256" s="581"/>
      <c r="H256" s="581"/>
      <c r="I256" s="581"/>
      <c r="J256" s="581"/>
      <c r="K256" s="391" t="s">
        <v>323</v>
      </c>
      <c r="L256" s="128">
        <v>75</v>
      </c>
      <c r="M256" s="128">
        <v>10</v>
      </c>
      <c r="N256" s="89">
        <f t="shared" si="16"/>
        <v>13.333333333333334</v>
      </c>
      <c r="O256" s="585"/>
      <c r="P256" s="567"/>
    </row>
    <row r="257" spans="1:16" ht="71.25" customHeight="1" x14ac:dyDescent="0.25">
      <c r="A257" s="603"/>
      <c r="B257" s="534"/>
      <c r="C257" s="524"/>
      <c r="D257" s="525"/>
      <c r="E257" s="526"/>
      <c r="F257" s="580"/>
      <c r="G257" s="581"/>
      <c r="H257" s="581"/>
      <c r="I257" s="581"/>
      <c r="J257" s="581"/>
      <c r="K257" s="381" t="s">
        <v>324</v>
      </c>
      <c r="L257" s="128">
        <v>2</v>
      </c>
      <c r="M257" s="128">
        <v>1</v>
      </c>
      <c r="N257" s="89">
        <f t="shared" si="16"/>
        <v>50</v>
      </c>
      <c r="O257" s="585"/>
      <c r="P257" s="567"/>
    </row>
    <row r="258" spans="1:16" ht="138" customHeight="1" x14ac:dyDescent="0.25">
      <c r="A258" s="603"/>
      <c r="B258" s="534"/>
      <c r="C258" s="524"/>
      <c r="D258" s="525"/>
      <c r="E258" s="526"/>
      <c r="F258" s="580"/>
      <c r="G258" s="581"/>
      <c r="H258" s="581"/>
      <c r="I258" s="581"/>
      <c r="J258" s="581"/>
      <c r="K258" s="382" t="s">
        <v>325</v>
      </c>
      <c r="L258" s="128">
        <v>70</v>
      </c>
      <c r="M258" s="128">
        <v>10</v>
      </c>
      <c r="N258" s="89">
        <f t="shared" si="16"/>
        <v>14.285714285714285</v>
      </c>
      <c r="O258" s="585"/>
      <c r="P258" s="567"/>
    </row>
    <row r="259" spans="1:16" ht="15.75" x14ac:dyDescent="0.25">
      <c r="A259" s="603"/>
      <c r="B259" s="534"/>
      <c r="C259" s="524"/>
      <c r="D259" s="525"/>
      <c r="E259" s="526"/>
      <c r="F259" s="580"/>
      <c r="G259" s="581"/>
      <c r="H259" s="581"/>
      <c r="I259" s="581"/>
      <c r="J259" s="581"/>
      <c r="K259" s="383"/>
      <c r="L259" s="384"/>
      <c r="M259" s="385"/>
      <c r="N259" s="131">
        <f>SUM(N242:N258)</f>
        <v>1237.3741325979026</v>
      </c>
      <c r="O259" s="585"/>
      <c r="P259" s="567"/>
    </row>
    <row r="260" spans="1:16" ht="16.5" thickBot="1" x14ac:dyDescent="0.3">
      <c r="A260" s="604"/>
      <c r="B260" s="535"/>
      <c r="C260" s="527"/>
      <c r="D260" s="528"/>
      <c r="E260" s="529"/>
      <c r="F260" s="582"/>
      <c r="G260" s="583"/>
      <c r="H260" s="583"/>
      <c r="I260" s="583"/>
      <c r="J260" s="583"/>
      <c r="K260" s="503" t="s">
        <v>50</v>
      </c>
      <c r="L260" s="504"/>
      <c r="M260" s="505"/>
      <c r="N260" s="412">
        <f>N259/17</f>
        <v>72.786713682229561</v>
      </c>
      <c r="O260" s="586"/>
      <c r="P260" s="568"/>
    </row>
    <row r="261" spans="1:16" ht="63" x14ac:dyDescent="0.25">
      <c r="A261" s="402">
        <v>21</v>
      </c>
      <c r="B261" s="500" t="s">
        <v>263</v>
      </c>
      <c r="C261" s="413">
        <v>5</v>
      </c>
      <c r="D261" s="413">
        <v>2</v>
      </c>
      <c r="E261" s="414">
        <f>D261/C261*100</f>
        <v>40</v>
      </c>
      <c r="F261" s="415" t="s">
        <v>6</v>
      </c>
      <c r="G261" s="416">
        <v>39350.800000000003</v>
      </c>
      <c r="H261" s="417">
        <v>3744.89</v>
      </c>
      <c r="I261" s="417">
        <f>H261/G261*100</f>
        <v>9.5166807282189936</v>
      </c>
      <c r="J261" s="418">
        <f>E261/I261*100</f>
        <v>420.31461538256127</v>
      </c>
      <c r="K261" s="419" t="s">
        <v>264</v>
      </c>
      <c r="L261" s="420">
        <v>431</v>
      </c>
      <c r="M261" s="421">
        <v>56</v>
      </c>
      <c r="N261" s="422">
        <v>12.993039443155451</v>
      </c>
      <c r="O261" s="548">
        <f>N267*J261/100</f>
        <v>94.985251828912908</v>
      </c>
      <c r="P261" s="536" t="s">
        <v>270</v>
      </c>
    </row>
    <row r="262" spans="1:16" ht="100.5" customHeight="1" x14ac:dyDescent="0.25">
      <c r="A262" s="403"/>
      <c r="B262" s="501"/>
      <c r="C262" s="539" t="s">
        <v>265</v>
      </c>
      <c r="D262" s="540"/>
      <c r="E262" s="541"/>
      <c r="F262" s="406" t="s">
        <v>53</v>
      </c>
      <c r="G262" s="410"/>
      <c r="H262" s="410"/>
      <c r="I262" s="396"/>
      <c r="J262" s="401"/>
      <c r="K262" s="411" t="s">
        <v>266</v>
      </c>
      <c r="L262" s="409">
        <v>42</v>
      </c>
      <c r="M262" s="407">
        <v>0</v>
      </c>
      <c r="N262" s="408">
        <v>0</v>
      </c>
      <c r="O262" s="549"/>
      <c r="P262" s="537"/>
    </row>
    <row r="263" spans="1:16" ht="138" customHeight="1" x14ac:dyDescent="0.25">
      <c r="A263" s="403"/>
      <c r="B263" s="501"/>
      <c r="C263" s="542"/>
      <c r="D263" s="543"/>
      <c r="E263" s="544"/>
      <c r="F263" s="406" t="s">
        <v>52</v>
      </c>
      <c r="G263" s="410">
        <v>34263.5</v>
      </c>
      <c r="H263" s="410">
        <v>2608.86</v>
      </c>
      <c r="I263" s="396">
        <v>7.6141083076743472</v>
      </c>
      <c r="J263" s="401"/>
      <c r="K263" s="411" t="s">
        <v>267</v>
      </c>
      <c r="L263" s="409">
        <v>2</v>
      </c>
      <c r="M263" s="407">
        <v>0</v>
      </c>
      <c r="N263" s="408">
        <v>0</v>
      </c>
      <c r="O263" s="549"/>
      <c r="P263" s="537"/>
    </row>
    <row r="264" spans="1:16" ht="60.75" customHeight="1" x14ac:dyDescent="0.25">
      <c r="A264" s="403"/>
      <c r="B264" s="501"/>
      <c r="C264" s="542"/>
      <c r="D264" s="543"/>
      <c r="E264" s="544"/>
      <c r="F264" s="406" t="s">
        <v>54</v>
      </c>
      <c r="G264" s="410">
        <v>241.1</v>
      </c>
      <c r="H264" s="410">
        <v>37.44</v>
      </c>
      <c r="I264" s="396">
        <v>15.528826213189548</v>
      </c>
      <c r="J264" s="401"/>
      <c r="K264" s="411" t="s">
        <v>268</v>
      </c>
      <c r="L264" s="409">
        <v>1</v>
      </c>
      <c r="M264" s="407">
        <v>1</v>
      </c>
      <c r="N264" s="408">
        <v>100</v>
      </c>
      <c r="O264" s="549"/>
      <c r="P264" s="537"/>
    </row>
    <row r="265" spans="1:16" ht="180" customHeight="1" x14ac:dyDescent="0.25">
      <c r="A265" s="403"/>
      <c r="B265" s="501"/>
      <c r="C265" s="542"/>
      <c r="D265" s="543"/>
      <c r="E265" s="544"/>
      <c r="F265" s="405" t="s">
        <v>55</v>
      </c>
      <c r="G265" s="410">
        <v>4846.2</v>
      </c>
      <c r="H265" s="410">
        <v>1098.5899999999999</v>
      </c>
      <c r="I265" s="396">
        <v>22.669101564112086</v>
      </c>
      <c r="J265" s="401"/>
      <c r="K265" s="411" t="s">
        <v>269</v>
      </c>
      <c r="L265" s="409">
        <v>2.1139999999999999</v>
      </c>
      <c r="M265" s="407">
        <v>0</v>
      </c>
      <c r="N265" s="408">
        <v>0</v>
      </c>
      <c r="O265" s="549"/>
      <c r="P265" s="537"/>
    </row>
    <row r="266" spans="1:16" ht="15.75" x14ac:dyDescent="0.25">
      <c r="A266" s="403"/>
      <c r="B266" s="501"/>
      <c r="C266" s="542"/>
      <c r="D266" s="543"/>
      <c r="E266" s="544"/>
      <c r="F266" s="397"/>
      <c r="G266" s="398"/>
      <c r="H266" s="398"/>
      <c r="I266" s="398"/>
      <c r="J266" s="398"/>
      <c r="K266" s="383"/>
      <c r="L266" s="384"/>
      <c r="M266" s="385"/>
      <c r="N266" s="131">
        <f>N261+N262+N263+N264+N265</f>
        <v>112.99303944315545</v>
      </c>
      <c r="O266" s="549"/>
      <c r="P266" s="537"/>
    </row>
    <row r="267" spans="1:16" ht="16.5" thickBot="1" x14ac:dyDescent="0.3">
      <c r="A267" s="404"/>
      <c r="B267" s="502"/>
      <c r="C267" s="545"/>
      <c r="D267" s="546"/>
      <c r="E267" s="547"/>
      <c r="F267" s="399"/>
      <c r="G267" s="400"/>
      <c r="H267" s="400"/>
      <c r="I267" s="400"/>
      <c r="J267" s="400"/>
      <c r="K267" s="503" t="s">
        <v>50</v>
      </c>
      <c r="L267" s="504"/>
      <c r="M267" s="505"/>
      <c r="N267" s="412">
        <f>N266/5</f>
        <v>22.59860788863109</v>
      </c>
      <c r="O267" s="550"/>
      <c r="P267" s="538"/>
    </row>
    <row r="268" spans="1:16" ht="150" customHeight="1" x14ac:dyDescent="0.25">
      <c r="A268" s="602">
        <v>22</v>
      </c>
      <c r="B268" s="533" t="s">
        <v>305</v>
      </c>
      <c r="C268" s="53">
        <v>9</v>
      </c>
      <c r="D268" s="53">
        <v>7</v>
      </c>
      <c r="E268" s="61">
        <f>D268/C268*100</f>
        <v>77.777777777777786</v>
      </c>
      <c r="F268" s="210" t="s">
        <v>6</v>
      </c>
      <c r="G268" s="68">
        <v>2590.0300000000002</v>
      </c>
      <c r="H268" s="50">
        <v>1494.5</v>
      </c>
      <c r="I268" s="327">
        <f>H268/G268*100</f>
        <v>57.702034339370577</v>
      </c>
      <c r="J268" s="328">
        <f>E268/I268*100</f>
        <v>134.79208951340104</v>
      </c>
      <c r="K268" s="487" t="s">
        <v>306</v>
      </c>
      <c r="L268" s="215">
        <v>11</v>
      </c>
      <c r="M268" s="218">
        <v>11</v>
      </c>
      <c r="N268" s="70">
        <f>L268/M268*100</f>
        <v>100</v>
      </c>
      <c r="O268" s="554">
        <f>N273*J268/100</f>
        <v>134.79208951340104</v>
      </c>
      <c r="P268" s="566" t="s">
        <v>308</v>
      </c>
    </row>
    <row r="269" spans="1:16" ht="153.75" customHeight="1" x14ac:dyDescent="0.25">
      <c r="A269" s="603"/>
      <c r="B269" s="534"/>
      <c r="C269" s="521" t="s">
        <v>310</v>
      </c>
      <c r="D269" s="522"/>
      <c r="E269" s="523"/>
      <c r="F269" s="73" t="s">
        <v>53</v>
      </c>
      <c r="G269" s="50" t="s">
        <v>56</v>
      </c>
      <c r="H269" s="50" t="s">
        <v>56</v>
      </c>
      <c r="I269" s="484"/>
      <c r="J269" s="69"/>
      <c r="K269" s="58" t="s">
        <v>307</v>
      </c>
      <c r="L269" s="214">
        <v>15</v>
      </c>
      <c r="M269" s="217">
        <v>15</v>
      </c>
      <c r="N269" s="70">
        <f>L269/M269*100</f>
        <v>100</v>
      </c>
      <c r="O269" s="555"/>
      <c r="P269" s="567"/>
    </row>
    <row r="270" spans="1:16" ht="75" x14ac:dyDescent="0.25">
      <c r="A270" s="603"/>
      <c r="B270" s="534"/>
      <c r="C270" s="524"/>
      <c r="D270" s="525"/>
      <c r="E270" s="526"/>
      <c r="F270" s="67" t="s">
        <v>52</v>
      </c>
      <c r="G270" s="68">
        <v>2384.9299999999998</v>
      </c>
      <c r="H270" s="50"/>
      <c r="I270" s="486"/>
      <c r="J270" s="69"/>
      <c r="K270" s="488" t="s">
        <v>311</v>
      </c>
      <c r="L270" s="51">
        <v>17</v>
      </c>
      <c r="M270" s="51">
        <v>17</v>
      </c>
      <c r="N270" s="70">
        <f>L270/M270*100</f>
        <v>100</v>
      </c>
      <c r="O270" s="555"/>
      <c r="P270" s="567"/>
    </row>
    <row r="271" spans="1:16" ht="45" x14ac:dyDescent="0.25">
      <c r="A271" s="603"/>
      <c r="B271" s="534"/>
      <c r="C271" s="524"/>
      <c r="D271" s="525"/>
      <c r="E271" s="526"/>
      <c r="F271" s="67" t="s">
        <v>54</v>
      </c>
      <c r="G271" s="50">
        <v>205.1</v>
      </c>
      <c r="H271" s="50">
        <v>91.5</v>
      </c>
      <c r="I271" s="485">
        <f t="shared" ref="I271" si="17">H271/G271*100</f>
        <v>44.61238420282789</v>
      </c>
      <c r="J271" s="69"/>
      <c r="K271" s="58"/>
      <c r="L271" s="215"/>
      <c r="M271" s="218"/>
      <c r="N271" s="219"/>
      <c r="O271" s="555"/>
      <c r="P271" s="567"/>
    </row>
    <row r="272" spans="1:16" ht="35.25" customHeight="1" x14ac:dyDescent="0.25">
      <c r="A272" s="603"/>
      <c r="B272" s="534"/>
      <c r="C272" s="524"/>
      <c r="D272" s="525"/>
      <c r="E272" s="526"/>
      <c r="F272" s="67" t="s">
        <v>55</v>
      </c>
      <c r="G272" s="50" t="s">
        <v>56</v>
      </c>
      <c r="H272" s="50" t="s">
        <v>56</v>
      </c>
      <c r="I272" s="56"/>
      <c r="J272" s="69"/>
      <c r="K272" s="58"/>
      <c r="L272" s="110"/>
      <c r="M272" s="109"/>
      <c r="N272" s="122">
        <f>SUM(N268:N271)</f>
        <v>300</v>
      </c>
      <c r="O272" s="555"/>
      <c r="P272" s="567"/>
    </row>
    <row r="273" spans="1:16" ht="25.5" customHeight="1" thickBot="1" x14ac:dyDescent="0.3">
      <c r="A273" s="604"/>
      <c r="B273" s="535"/>
      <c r="C273" s="527"/>
      <c r="D273" s="528"/>
      <c r="E273" s="529"/>
      <c r="F273" s="83"/>
      <c r="G273" s="84"/>
      <c r="H273" s="84"/>
      <c r="I273" s="84"/>
      <c r="J273" s="85"/>
      <c r="K273" s="631" t="s">
        <v>50</v>
      </c>
      <c r="L273" s="570"/>
      <c r="M273" s="571"/>
      <c r="N273" s="55">
        <f>N272/3</f>
        <v>100</v>
      </c>
      <c r="O273" s="556"/>
      <c r="P273" s="568"/>
    </row>
  </sheetData>
  <mergeCells count="94">
    <mergeCell ref="A268:A273"/>
    <mergeCell ref="B268:B273"/>
    <mergeCell ref="O268:O273"/>
    <mergeCell ref="P268:P273"/>
    <mergeCell ref="C269:E273"/>
    <mergeCell ref="K273:M273"/>
    <mergeCell ref="A242:A260"/>
    <mergeCell ref="B242:B260"/>
    <mergeCell ref="O242:O260"/>
    <mergeCell ref="A196:A205"/>
    <mergeCell ref="B196:B205"/>
    <mergeCell ref="A230:A235"/>
    <mergeCell ref="B230:B235"/>
    <mergeCell ref="O230:O235"/>
    <mergeCell ref="A236:A241"/>
    <mergeCell ref="B236:B241"/>
    <mergeCell ref="O236:O241"/>
    <mergeCell ref="P236:P241"/>
    <mergeCell ref="C237:E241"/>
    <mergeCell ref="K241:M241"/>
    <mergeCell ref="A150:A159"/>
    <mergeCell ref="A181:A187"/>
    <mergeCell ref="C168:E173"/>
    <mergeCell ref="C182:E187"/>
    <mergeCell ref="C175:E180"/>
    <mergeCell ref="A167:A173"/>
    <mergeCell ref="B167:B173"/>
    <mergeCell ref="A221:A229"/>
    <mergeCell ref="B221:B229"/>
    <mergeCell ref="B181:B187"/>
    <mergeCell ref="B174:B180"/>
    <mergeCell ref="C161:E161"/>
    <mergeCell ref="C151:E158"/>
    <mergeCell ref="A2:P2"/>
    <mergeCell ref="O4:O5"/>
    <mergeCell ref="P4:P5"/>
    <mergeCell ref="C4:E4"/>
    <mergeCell ref="C8:E24"/>
    <mergeCell ref="A4:A5"/>
    <mergeCell ref="B4:B5"/>
    <mergeCell ref="F4:J4"/>
    <mergeCell ref="A7:A24"/>
    <mergeCell ref="K4:N4"/>
    <mergeCell ref="B7:B24"/>
    <mergeCell ref="A92:A108"/>
    <mergeCell ref="B92:B108"/>
    <mergeCell ref="A124:A131"/>
    <mergeCell ref="C93:E93"/>
    <mergeCell ref="B124:B131"/>
    <mergeCell ref="C110:E111"/>
    <mergeCell ref="A25:A80"/>
    <mergeCell ref="B25:B80"/>
    <mergeCell ref="C26:E80"/>
    <mergeCell ref="C82:E91"/>
    <mergeCell ref="B81:B91"/>
    <mergeCell ref="A81:A91"/>
    <mergeCell ref="P124:P131"/>
    <mergeCell ref="O124:O131"/>
    <mergeCell ref="A206:A220"/>
    <mergeCell ref="B206:B220"/>
    <mergeCell ref="C207:E220"/>
    <mergeCell ref="K220:M220"/>
    <mergeCell ref="A139:A149"/>
    <mergeCell ref="B139:B149"/>
    <mergeCell ref="C189:E195"/>
    <mergeCell ref="P174:P180"/>
    <mergeCell ref="A174:A180"/>
    <mergeCell ref="P261:P267"/>
    <mergeCell ref="C262:E267"/>
    <mergeCell ref="O261:O267"/>
    <mergeCell ref="P139:P149"/>
    <mergeCell ref="O139:O149"/>
    <mergeCell ref="K173:M173"/>
    <mergeCell ref="P167:P173"/>
    <mergeCell ref="O167:O173"/>
    <mergeCell ref="P230:P235"/>
    <mergeCell ref="C231:E235"/>
    <mergeCell ref="K235:M235"/>
    <mergeCell ref="C140:E149"/>
    <mergeCell ref="P242:P260"/>
    <mergeCell ref="C243:E260"/>
    <mergeCell ref="K260:M260"/>
    <mergeCell ref="F247:J260"/>
    <mergeCell ref="B261:B267"/>
    <mergeCell ref="K267:M267"/>
    <mergeCell ref="F86:J91"/>
    <mergeCell ref="F211:J220"/>
    <mergeCell ref="F226:J229"/>
    <mergeCell ref="C125:E131"/>
    <mergeCell ref="K131:M131"/>
    <mergeCell ref="C133:E133"/>
    <mergeCell ref="B132:B138"/>
    <mergeCell ref="B160:B166"/>
    <mergeCell ref="C197:E197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632" t="s">
        <v>32</v>
      </c>
      <c r="B5" s="632"/>
      <c r="C5" s="632"/>
      <c r="D5" s="632"/>
      <c r="E5" s="632"/>
      <c r="F5" s="632"/>
      <c r="G5" s="632"/>
      <c r="H5" s="632"/>
      <c r="I5" s="632"/>
      <c r="J5" s="632"/>
      <c r="K5" s="632"/>
      <c r="L5" s="632"/>
      <c r="M5" s="632"/>
      <c r="N5" s="632"/>
      <c r="O5" s="632"/>
    </row>
    <row r="6" spans="1:16" ht="23.45" customHeight="1" x14ac:dyDescent="0.25"/>
    <row r="7" spans="1:16" s="1" customFormat="1" ht="45.6" customHeight="1" x14ac:dyDescent="0.25">
      <c r="A7" s="633" t="s">
        <v>0</v>
      </c>
      <c r="B7" s="633" t="s">
        <v>12</v>
      </c>
      <c r="C7" s="634" t="s">
        <v>13</v>
      </c>
      <c r="D7" s="634" t="s">
        <v>3</v>
      </c>
      <c r="E7" s="634" t="s">
        <v>18</v>
      </c>
      <c r="F7" s="636" t="s">
        <v>15</v>
      </c>
      <c r="G7" s="637"/>
      <c r="H7" s="637"/>
      <c r="I7" s="637"/>
      <c r="J7" s="637"/>
      <c r="K7" s="638"/>
      <c r="L7" s="639" t="s">
        <v>17</v>
      </c>
      <c r="M7" s="641" t="s">
        <v>1</v>
      </c>
      <c r="N7" s="642"/>
      <c r="O7" s="634" t="s">
        <v>33</v>
      </c>
      <c r="P7" s="634" t="s">
        <v>2</v>
      </c>
    </row>
    <row r="8" spans="1:16" s="1" customFormat="1" ht="77.45" customHeight="1" x14ac:dyDescent="0.25">
      <c r="A8" s="634"/>
      <c r="B8" s="634"/>
      <c r="C8" s="635"/>
      <c r="D8" s="635"/>
      <c r="E8" s="635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640"/>
      <c r="M8" s="24" t="s">
        <v>5</v>
      </c>
      <c r="N8" s="24" t="s">
        <v>23</v>
      </c>
      <c r="O8" s="635"/>
      <c r="P8" s="635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643">
        <v>1</v>
      </c>
      <c r="B10" s="646"/>
      <c r="C10" s="646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649"/>
      <c r="N10" s="649"/>
      <c r="O10" s="654"/>
      <c r="P10" s="657"/>
    </row>
    <row r="11" spans="1:16" ht="87" customHeight="1" x14ac:dyDescent="0.25">
      <c r="A11" s="644"/>
      <c r="B11" s="647"/>
      <c r="C11" s="647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650"/>
      <c r="N11" s="652"/>
      <c r="O11" s="655"/>
      <c r="P11" s="658"/>
    </row>
    <row r="12" spans="1:16" ht="64.900000000000006" customHeight="1" x14ac:dyDescent="0.25">
      <c r="A12" s="644"/>
      <c r="B12" s="647"/>
      <c r="C12" s="647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650"/>
      <c r="N12" s="652"/>
      <c r="O12" s="655"/>
      <c r="P12" s="658"/>
    </row>
    <row r="13" spans="1:16" ht="93.6" customHeight="1" x14ac:dyDescent="0.25">
      <c r="A13" s="644"/>
      <c r="B13" s="647"/>
      <c r="C13" s="647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650"/>
      <c r="N13" s="652"/>
      <c r="O13" s="655"/>
      <c r="P13" s="658"/>
    </row>
    <row r="14" spans="1:16" ht="73.150000000000006" customHeight="1" x14ac:dyDescent="0.25">
      <c r="A14" s="644"/>
      <c r="B14" s="647"/>
      <c r="C14" s="647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650"/>
      <c r="N14" s="652"/>
      <c r="O14" s="655"/>
      <c r="P14" s="658"/>
    </row>
    <row r="15" spans="1:16" ht="51" customHeight="1" x14ac:dyDescent="0.25">
      <c r="A15" s="645"/>
      <c r="B15" s="648"/>
      <c r="C15" s="648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651"/>
      <c r="N15" s="653"/>
      <c r="O15" s="656"/>
      <c r="P15" s="659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2021-06-01T12:14:31Z</dcterms:modified>
</cp:coreProperties>
</file>