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1230" windowWidth="19440" windowHeight="11760"/>
  </bookViews>
  <sheets>
    <sheet name="Форма № 2 Расходы" sheetId="1" r:id="rId1"/>
  </sheets>
  <definedNames>
    <definedName name="_xlnm._FilterDatabase" localSheetId="0" hidden="1">'Форма № 2 Расходы'!$A$4:$V$118</definedName>
    <definedName name="_xlnm.Print_Titles" localSheetId="0">'Форма № 2 Расходы'!$2:$3</definedName>
    <definedName name="_xlnm.Print_Area" localSheetId="0">'Форма № 2 Расходы'!$A$1:$S$120</definedName>
  </definedNames>
  <calcPr calcId="124519"/>
</workbook>
</file>

<file path=xl/calcChain.xml><?xml version="1.0" encoding="utf-8"?>
<calcChain xmlns="http://schemas.openxmlformats.org/spreadsheetml/2006/main">
  <c r="F62" i="1"/>
  <c r="F51"/>
  <c r="R28"/>
  <c r="O28"/>
  <c r="L28"/>
  <c r="K28"/>
  <c r="G28"/>
  <c r="E28"/>
  <c r="F20"/>
  <c r="D62"/>
  <c r="D51"/>
  <c r="C25"/>
  <c r="C68"/>
  <c r="L58"/>
  <c r="O40"/>
  <c r="K24"/>
  <c r="R25"/>
  <c r="R24"/>
  <c r="R19"/>
  <c r="R18"/>
  <c r="R15"/>
  <c r="R14"/>
  <c r="R13"/>
  <c r="R12"/>
  <c r="R11"/>
  <c r="R10"/>
  <c r="R8"/>
  <c r="R6"/>
  <c r="R5"/>
  <c r="R4"/>
  <c r="O25"/>
  <c r="O24"/>
  <c r="O19"/>
  <c r="O18"/>
  <c r="O15"/>
  <c r="O14"/>
  <c r="O13"/>
  <c r="O12"/>
  <c r="O11"/>
  <c r="O10"/>
  <c r="O9"/>
  <c r="O8"/>
  <c r="O6"/>
  <c r="O5"/>
  <c r="O4"/>
  <c r="L25"/>
  <c r="K25"/>
  <c r="K19"/>
  <c r="K18"/>
  <c r="K15"/>
  <c r="K14"/>
  <c r="K13"/>
  <c r="K12"/>
  <c r="L11"/>
  <c r="K11"/>
  <c r="L10"/>
  <c r="K10"/>
  <c r="L9"/>
  <c r="K9"/>
  <c r="K8"/>
  <c r="L6"/>
  <c r="K6"/>
  <c r="K5"/>
  <c r="L4"/>
  <c r="K4"/>
  <c r="G17"/>
  <c r="G11"/>
  <c r="G10"/>
  <c r="G9"/>
  <c r="G8"/>
  <c r="G6"/>
  <c r="G4"/>
  <c r="E19"/>
  <c r="E18"/>
  <c r="E17"/>
  <c r="E15"/>
  <c r="E14"/>
  <c r="E13"/>
  <c r="E12"/>
  <c r="E11"/>
  <c r="E9"/>
  <c r="E8"/>
  <c r="E6"/>
  <c r="E5"/>
  <c r="E4"/>
  <c r="F25"/>
  <c r="F19"/>
  <c r="L19" s="1"/>
  <c r="F18"/>
  <c r="L18" s="1"/>
  <c r="F17"/>
  <c r="F15"/>
  <c r="G15" s="1"/>
  <c r="F14"/>
  <c r="G14" s="1"/>
  <c r="F13"/>
  <c r="L13" s="1"/>
  <c r="F12"/>
  <c r="L12" s="1"/>
  <c r="F11"/>
  <c r="F8"/>
  <c r="L8" s="1"/>
  <c r="F6"/>
  <c r="F5"/>
  <c r="L5" s="1"/>
  <c r="F4"/>
  <c r="C10"/>
  <c r="E10" s="1"/>
  <c r="C62"/>
  <c r="C82"/>
  <c r="C30"/>
  <c r="E117"/>
  <c r="E116"/>
  <c r="E114"/>
  <c r="E113"/>
  <c r="E111"/>
  <c r="E110"/>
  <c r="E109"/>
  <c r="E107"/>
  <c r="E106"/>
  <c r="E105"/>
  <c r="E104"/>
  <c r="E102"/>
  <c r="E101"/>
  <c r="E100"/>
  <c r="E99"/>
  <c r="E98"/>
  <c r="E96"/>
  <c r="E95"/>
  <c r="E94"/>
  <c r="E93"/>
  <c r="E92"/>
  <c r="E91"/>
  <c r="E90"/>
  <c r="E89"/>
  <c r="E88"/>
  <c r="E87"/>
  <c r="E86"/>
  <c r="E85"/>
  <c r="E84"/>
  <c r="E83"/>
  <c r="E81"/>
  <c r="E80"/>
  <c r="E79"/>
  <c r="E78"/>
  <c r="E77"/>
  <c r="E76"/>
  <c r="E75"/>
  <c r="E74"/>
  <c r="E73"/>
  <c r="E71"/>
  <c r="E70"/>
  <c r="E69"/>
  <c r="E67"/>
  <c r="E66"/>
  <c r="E65"/>
  <c r="E64"/>
  <c r="E63"/>
  <c r="E61"/>
  <c r="E60"/>
  <c r="E59"/>
  <c r="E58"/>
  <c r="E57"/>
  <c r="E56"/>
  <c r="E55"/>
  <c r="E54"/>
  <c r="E53"/>
  <c r="E52"/>
  <c r="E50"/>
  <c r="E49"/>
  <c r="E48"/>
  <c r="E47"/>
  <c r="E46"/>
  <c r="E44"/>
  <c r="E43"/>
  <c r="E42"/>
  <c r="E41"/>
  <c r="E40"/>
  <c r="E39"/>
  <c r="E38"/>
  <c r="E37"/>
  <c r="E36"/>
  <c r="E35"/>
  <c r="E34"/>
  <c r="E33"/>
  <c r="E32"/>
  <c r="E31"/>
  <c r="G117"/>
  <c r="G116"/>
  <c r="G114"/>
  <c r="G113"/>
  <c r="G111"/>
  <c r="G110"/>
  <c r="G109"/>
  <c r="G107"/>
  <c r="G106"/>
  <c r="G105"/>
  <c r="G104"/>
  <c r="G102"/>
  <c r="G101"/>
  <c r="G100"/>
  <c r="G99"/>
  <c r="G98"/>
  <c r="G96"/>
  <c r="G95"/>
  <c r="G94"/>
  <c r="G93"/>
  <c r="G92"/>
  <c r="G91"/>
  <c r="G90"/>
  <c r="G89"/>
  <c r="G88"/>
  <c r="G87"/>
  <c r="G86"/>
  <c r="G85"/>
  <c r="G84"/>
  <c r="G83"/>
  <c r="G81"/>
  <c r="G80"/>
  <c r="G79"/>
  <c r="G78"/>
  <c r="G77"/>
  <c r="G76"/>
  <c r="G75"/>
  <c r="G74"/>
  <c r="G73"/>
  <c r="G71"/>
  <c r="G70"/>
  <c r="G69"/>
  <c r="G68"/>
  <c r="G67"/>
  <c r="G66"/>
  <c r="G65"/>
  <c r="G64"/>
  <c r="G63"/>
  <c r="G61"/>
  <c r="G60"/>
  <c r="G59"/>
  <c r="G58"/>
  <c r="G57"/>
  <c r="G56"/>
  <c r="G55"/>
  <c r="G54"/>
  <c r="G53"/>
  <c r="G52"/>
  <c r="G50"/>
  <c r="G49"/>
  <c r="G48"/>
  <c r="G47"/>
  <c r="G46"/>
  <c r="G44"/>
  <c r="G43"/>
  <c r="G42"/>
  <c r="G41"/>
  <c r="G40"/>
  <c r="G39"/>
  <c r="G38"/>
  <c r="G37"/>
  <c r="G36"/>
  <c r="G35"/>
  <c r="G34"/>
  <c r="G33"/>
  <c r="G32"/>
  <c r="G31"/>
  <c r="K70"/>
  <c r="L68"/>
  <c r="L44"/>
  <c r="L38"/>
  <c r="L118"/>
  <c r="L117"/>
  <c r="L116"/>
  <c r="L113"/>
  <c r="L112"/>
  <c r="L110"/>
  <c r="L101"/>
  <c r="L100"/>
  <c r="L98"/>
  <c r="L86"/>
  <c r="L83"/>
  <c r="L81"/>
  <c r="L79"/>
  <c r="L75"/>
  <c r="L74"/>
  <c r="L73"/>
  <c r="L71"/>
  <c r="L70"/>
  <c r="L69"/>
  <c r="L64"/>
  <c r="L62"/>
  <c r="L54"/>
  <c r="L47"/>
  <c r="L46"/>
  <c r="L40"/>
  <c r="L35"/>
  <c r="L33"/>
  <c r="L31"/>
  <c r="R113"/>
  <c r="R112"/>
  <c r="R110"/>
  <c r="R104"/>
  <c r="R103"/>
  <c r="R101"/>
  <c r="R100"/>
  <c r="R98"/>
  <c r="R86"/>
  <c r="R83"/>
  <c r="R81"/>
  <c r="R79"/>
  <c r="R75"/>
  <c r="R74"/>
  <c r="R73"/>
  <c r="R62"/>
  <c r="R58"/>
  <c r="R54"/>
  <c r="R47"/>
  <c r="R46"/>
  <c r="R40"/>
  <c r="R38"/>
  <c r="R35"/>
  <c r="R33"/>
  <c r="R31"/>
  <c r="O113"/>
  <c r="O112"/>
  <c r="O110"/>
  <c r="O104"/>
  <c r="O103"/>
  <c r="O101"/>
  <c r="O100"/>
  <c r="O98"/>
  <c r="O86"/>
  <c r="O83"/>
  <c r="O81"/>
  <c r="O79"/>
  <c r="O75"/>
  <c r="O74"/>
  <c r="O73"/>
  <c r="O70"/>
  <c r="O58"/>
  <c r="O54"/>
  <c r="O47"/>
  <c r="O46"/>
  <c r="O38"/>
  <c r="O35"/>
  <c r="O33"/>
  <c r="O31"/>
  <c r="K113"/>
  <c r="K112"/>
  <c r="K110"/>
  <c r="K108"/>
  <c r="K101"/>
  <c r="K100"/>
  <c r="K98"/>
  <c r="K86"/>
  <c r="K83"/>
  <c r="K81"/>
  <c r="K79"/>
  <c r="K75"/>
  <c r="K74"/>
  <c r="K73"/>
  <c r="J30"/>
  <c r="F103"/>
  <c r="G103" s="1"/>
  <c r="C103"/>
  <c r="E103" s="1"/>
  <c r="D103"/>
  <c r="Q103"/>
  <c r="N103"/>
  <c r="J103"/>
  <c r="K58"/>
  <c r="K54"/>
  <c r="K47"/>
  <c r="K46"/>
  <c r="K40"/>
  <c r="K38"/>
  <c r="K35"/>
  <c r="K33"/>
  <c r="K31"/>
  <c r="Q115"/>
  <c r="N115"/>
  <c r="J115"/>
  <c r="F115"/>
  <c r="C115"/>
  <c r="Q112"/>
  <c r="N112"/>
  <c r="J112"/>
  <c r="F112"/>
  <c r="C112"/>
  <c r="G112" s="1"/>
  <c r="Q108"/>
  <c r="R108" s="1"/>
  <c r="N108"/>
  <c r="O108" s="1"/>
  <c r="J108"/>
  <c r="F108"/>
  <c r="L108" s="1"/>
  <c r="C108"/>
  <c r="Q97"/>
  <c r="N97"/>
  <c r="J97"/>
  <c r="F97"/>
  <c r="C97"/>
  <c r="Q82"/>
  <c r="N82"/>
  <c r="J82"/>
  <c r="F82"/>
  <c r="G82" s="1"/>
  <c r="Q72"/>
  <c r="N72"/>
  <c r="J72"/>
  <c r="F72"/>
  <c r="C72"/>
  <c r="J68"/>
  <c r="F68"/>
  <c r="Q62"/>
  <c r="N62"/>
  <c r="J62"/>
  <c r="Q51"/>
  <c r="N51"/>
  <c r="J51"/>
  <c r="C51"/>
  <c r="Q45"/>
  <c r="N45"/>
  <c r="C45"/>
  <c r="J45"/>
  <c r="F45"/>
  <c r="Q30"/>
  <c r="R30" s="1"/>
  <c r="N30"/>
  <c r="F30"/>
  <c r="D115"/>
  <c r="E115" s="1"/>
  <c r="D112"/>
  <c r="D108"/>
  <c r="D97"/>
  <c r="D82"/>
  <c r="E82" s="1"/>
  <c r="D72"/>
  <c r="D68"/>
  <c r="E68" s="1"/>
  <c r="D45"/>
  <c r="D30"/>
  <c r="K30" s="1"/>
  <c r="F27" l="1"/>
  <c r="J27"/>
  <c r="L14"/>
  <c r="G25"/>
  <c r="G19"/>
  <c r="G18"/>
  <c r="L15"/>
  <c r="G13"/>
  <c r="G12"/>
  <c r="G5"/>
  <c r="E25"/>
  <c r="L115"/>
  <c r="G115"/>
  <c r="K115"/>
  <c r="E108"/>
  <c r="G97"/>
  <c r="L97"/>
  <c r="R97"/>
  <c r="O97"/>
  <c r="K97"/>
  <c r="R82"/>
  <c r="O82"/>
  <c r="K82"/>
  <c r="L82"/>
  <c r="R72"/>
  <c r="O72"/>
  <c r="G72"/>
  <c r="K68"/>
  <c r="E62"/>
  <c r="R51"/>
  <c r="K51"/>
  <c r="E51"/>
  <c r="O51"/>
  <c r="L51"/>
  <c r="R45"/>
  <c r="O45"/>
  <c r="L45"/>
  <c r="G45"/>
  <c r="E45"/>
  <c r="O30"/>
  <c r="L30"/>
  <c r="G30"/>
  <c r="D27"/>
  <c r="E30"/>
  <c r="R27"/>
  <c r="K72"/>
  <c r="L72"/>
  <c r="E112"/>
  <c r="G108"/>
  <c r="E97"/>
  <c r="E72"/>
  <c r="G62"/>
  <c r="G51"/>
  <c r="C27"/>
  <c r="K27" l="1"/>
  <c r="O27"/>
  <c r="L27"/>
  <c r="E27"/>
  <c r="G27"/>
</calcChain>
</file>

<file path=xl/sharedStrings.xml><?xml version="1.0" encoding="utf-8"?>
<sst xmlns="http://schemas.openxmlformats.org/spreadsheetml/2006/main" count="238" uniqueCount="235">
  <si>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</si>
  <si>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Субсидии государственным корпорациям (компаниям)</t>
  </si>
  <si>
    <t>Резервные средства</t>
  </si>
  <si>
    <t>Темп уточненного плана к прошлому году, %</t>
  </si>
  <si>
    <t>Исполнение (год) к прошлому году, %</t>
  </si>
  <si>
    <t>тыс. рублей</t>
  </si>
  <si>
    <t>Итого</t>
  </si>
  <si>
    <t>0204</t>
  </si>
  <si>
    <t>0203</t>
  </si>
  <si>
    <t>0200</t>
  </si>
  <si>
    <t>0106</t>
  </si>
  <si>
    <t>0105</t>
  </si>
  <si>
    <t>0103</t>
  </si>
  <si>
    <t>0102</t>
  </si>
  <si>
    <t>0100</t>
  </si>
  <si>
    <t xml:space="preserve">Дефицит (-) / Профицит (+) </t>
  </si>
  <si>
    <t>Форма № 2</t>
  </si>
  <si>
    <t>Код</t>
  </si>
  <si>
    <t>Наименование раздела, подраздела</t>
  </si>
  <si>
    <t>ОБЩЕГОСУДАРСТВЕННЫЕ ВОПРОСЫ</t>
  </si>
  <si>
    <t>Функционирование высшего должностного лица субъекта Российской Федерации и муниципального образования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</si>
  <si>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</si>
  <si>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</si>
  <si>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Судебная система</t>
  </si>
  <si>
    <t>Обеспечение деятельности финансовых, налоговых и таможенных органов и органов финансового (финансово-бюджетного) надзора</t>
  </si>
  <si>
    <t>Обеспечение проведения выборов и референдумов</t>
  </si>
  <si>
    <t>Международные отношения и международное сотрудничество</t>
  </si>
  <si>
    <t>Резервные фонды</t>
  </si>
  <si>
    <t>Другие общегосударственные вопросы</t>
  </si>
  <si>
    <t>НАЦИОНАЛЬНАЯ ОБОРОНА</t>
  </si>
  <si>
    <t>Мобилизационная и вневойсковая подготовка</t>
  </si>
  <si>
    <t>Мобилизационная подготовка экономики</t>
  </si>
  <si>
    <t>Другие вопросы в области национальной обороны</t>
  </si>
  <si>
    <t>НАЦИОНАЛЬНАЯ БЕЗОПАСНОСТЬ И ПРАВООХРАНИТЕЛЬНАЯ ДЕЯТЕЛЬНОСТЬ</t>
  </si>
  <si>
    <t>Органы юстиции</t>
  </si>
  <si>
    <t>Защита населения и территории от чрезвычайных ситуаций природного и техногенного характера, гражданская оборона</t>
  </si>
  <si>
    <t>Обеспечение пожарной безопасности</t>
  </si>
  <si>
    <t>Миграционная политика</t>
  </si>
  <si>
    <t>Другие вопросы в области национальной безопасности и правоохранительной деятельности</t>
  </si>
  <si>
    <t>НАЦИОНАЛЬНАЯ ЭКОНОМИКА</t>
  </si>
  <si>
    <t>Общеэкономические вопросы</t>
  </si>
  <si>
    <t>Сельское хозяйство и рыболовство</t>
  </si>
  <si>
    <t>Водное хозяйство</t>
  </si>
  <si>
    <t>Лесное хозяйство</t>
  </si>
  <si>
    <t>Транспорт</t>
  </si>
  <si>
    <t>Дорожное хозяйство (дорожные фонды)</t>
  </si>
  <si>
    <t>Связь и информатика</t>
  </si>
  <si>
    <t>Другие вопросы в области национальной экономики</t>
  </si>
  <si>
    <t>ЖИЛИЩНО-КОММУНАЛЬНОЕ ХОЗЯЙСТВО</t>
  </si>
  <si>
    <t>Жилищное хозяйство</t>
  </si>
  <si>
    <t>Коммунальное хозяйство</t>
  </si>
  <si>
    <t>Благоустройство</t>
  </si>
  <si>
    <t>Другие вопросы в области жилищно-коммунального хозяйства</t>
  </si>
  <si>
    <t>ОХРАНА ОКРУЖАЮЩЕЙ СРЕДЫ</t>
  </si>
  <si>
    <t>Экологический контроль</t>
  </si>
  <si>
    <t>Охрана объектов растительного и животного мира и среды их обитания</t>
  </si>
  <si>
    <t>Другие вопросы в области охраны окружающей среды</t>
  </si>
  <si>
    <t>ОБРАЗОВАНИЕ</t>
  </si>
  <si>
    <t>Дошкольное образование</t>
  </si>
  <si>
    <t>Общее образование</t>
  </si>
  <si>
    <t>Дополнительное образование детей</t>
  </si>
  <si>
    <t>Среднее профессиональное образование</t>
  </si>
  <si>
    <t>Профессиональная подготовка, переподготовка и повышение квалификации</t>
  </si>
  <si>
    <t>Высшее образование</t>
  </si>
  <si>
    <t>Молодежная политика</t>
  </si>
  <si>
    <t>Прикладные научные исследования в области образования</t>
  </si>
  <si>
    <t>Другие вопросы в области образования</t>
  </si>
  <si>
    <t>КУЛЬТУРА, КИНЕМАТОГРАФИЯ</t>
  </si>
  <si>
    <t>Культура</t>
  </si>
  <si>
    <t>Кинематография</t>
  </si>
  <si>
    <t>Прикладные научные исследования в области культуры, кинематографии</t>
  </si>
  <si>
    <t>Другие вопросы в области культуры, кинематографии</t>
  </si>
  <si>
    <t>ЗДРАВООХРАНЕНИЕ</t>
  </si>
  <si>
    <t>Стационарная медицинская помощь</t>
  </si>
  <si>
    <t>Амбулаторная помощь</t>
  </si>
  <si>
    <t>Медицинская помощь в дневных стационарах всех типов</t>
  </si>
  <si>
    <t>Скорая медицинская помощь</t>
  </si>
  <si>
    <t>Санаторно-оздоровительная помощь</t>
  </si>
  <si>
    <t>Санитарно-эпидемиологическое благополучие</t>
  </si>
  <si>
    <t>Прикладные научные исследования в области здравоохранения</t>
  </si>
  <si>
    <t>Другие вопросы в области здравоохранения</t>
  </si>
  <si>
    <t>СОЦИАЛЬНАЯ ПОЛИТИКА</t>
  </si>
  <si>
    <t>Социальное обеспечение населения</t>
  </si>
  <si>
    <t>Охрана семьи и детства</t>
  </si>
  <si>
    <t>Другие вопросы в области социальной политики</t>
  </si>
  <si>
    <t>ФИЗИЧЕСКАЯ КУЛЬТУРА И СПОРТ</t>
  </si>
  <si>
    <t>Физическая культура</t>
  </si>
  <si>
    <t>Массовый спорт</t>
  </si>
  <si>
    <t>Спорт высших достижений</t>
  </si>
  <si>
    <t>Другие вопросы в области физической культуры и спорта</t>
  </si>
  <si>
    <t>СРЕДСТВА МАССОВОЙ ИНФОРМАЦИИ</t>
  </si>
  <si>
    <t>Телевидение и радиовещание</t>
  </si>
  <si>
    <t>Периодическая печать и издательства</t>
  </si>
  <si>
    <t>Другие вопросы в области средств массовой информации</t>
  </si>
  <si>
    <t>ОБСЛУЖИВАНИЕ ГОСУДАРСТВЕННОГО И МУНИЦИПАЛЬНОГО ДОЛГА</t>
  </si>
  <si>
    <t>Обслуживание государственного внешнего долга</t>
  </si>
  <si>
    <t>МЕЖБЮДЖЕТНЫЕ ТРАНСФЕРТЫ ОБЩЕГО ХАРАКТЕРА БЮДЖЕТАМ БЮДЖЕТНОЙ СИСТЕМЫ РОССИЙСКОЙ ФЕДЕРАЦИИ</t>
  </si>
  <si>
    <t>Дотации на выравнивание бюджетной обеспеченности субъектов Российской Федерации и муниципальных образований</t>
  </si>
  <si>
    <t>Иные дотации</t>
  </si>
  <si>
    <t>0104</t>
  </si>
  <si>
    <t>0107</t>
  </si>
  <si>
    <t>0108</t>
  </si>
  <si>
    <t>0111</t>
  </si>
  <si>
    <t>0113</t>
  </si>
  <si>
    <t>0209</t>
  </si>
  <si>
    <t>0300</t>
  </si>
  <si>
    <t>0304</t>
  </si>
  <si>
    <t>0309</t>
  </si>
  <si>
    <t>0310</t>
  </si>
  <si>
    <t>0311</t>
  </si>
  <si>
    <t>0314</t>
  </si>
  <si>
    <t>0400</t>
  </si>
  <si>
    <t>0401</t>
  </si>
  <si>
    <t>0405</t>
  </si>
  <si>
    <t>0406</t>
  </si>
  <si>
    <t>0407</t>
  </si>
  <si>
    <t>0408</t>
  </si>
  <si>
    <t>0409</t>
  </si>
  <si>
    <t>0410</t>
  </si>
  <si>
    <t>0412</t>
  </si>
  <si>
    <t>0500</t>
  </si>
  <si>
    <t>0501</t>
  </si>
  <si>
    <t>0502</t>
  </si>
  <si>
    <t>0503</t>
  </si>
  <si>
    <t>0505</t>
  </si>
  <si>
    <t>0600</t>
  </si>
  <si>
    <t>0601</t>
  </si>
  <si>
    <t>0603</t>
  </si>
  <si>
    <t>0605</t>
  </si>
  <si>
    <t>0700</t>
  </si>
  <si>
    <t>0701</t>
  </si>
  <si>
    <t>0702</t>
  </si>
  <si>
    <t>0703</t>
  </si>
  <si>
    <t>0704</t>
  </si>
  <si>
    <t>0705</t>
  </si>
  <si>
    <t>0706</t>
  </si>
  <si>
    <t>0707</t>
  </si>
  <si>
    <t>0708</t>
  </si>
  <si>
    <t>0709</t>
  </si>
  <si>
    <t>0800</t>
  </si>
  <si>
    <t>0801</t>
  </si>
  <si>
    <t>0802</t>
  </si>
  <si>
    <t>0803</t>
  </si>
  <si>
    <t>0804</t>
  </si>
  <si>
    <t>0900</t>
  </si>
  <si>
    <t>0901</t>
  </si>
  <si>
    <t>0902</t>
  </si>
  <si>
    <t>0903</t>
  </si>
  <si>
    <t>0904</t>
  </si>
  <si>
    <t>0905</t>
  </si>
  <si>
    <t>0907</t>
  </si>
  <si>
    <t>0908</t>
  </si>
  <si>
    <t>0909</t>
  </si>
  <si>
    <t>1000</t>
  </si>
  <si>
    <t>1003</t>
  </si>
  <si>
    <t>1004</t>
  </si>
  <si>
    <t>1006</t>
  </si>
  <si>
    <t>1100</t>
  </si>
  <si>
    <t>1101</t>
  </si>
  <si>
    <t>1102</t>
  </si>
  <si>
    <t>1103</t>
  </si>
  <si>
    <t>1105</t>
  </si>
  <si>
    <t>1200</t>
  </si>
  <si>
    <t>1201</t>
  </si>
  <si>
    <t>1202</t>
  </si>
  <si>
    <t>1204</t>
  </si>
  <si>
    <t>1300</t>
  </si>
  <si>
    <t>1301</t>
  </si>
  <si>
    <t>1302</t>
  </si>
  <si>
    <t>1400</t>
  </si>
  <si>
    <t>1401</t>
  </si>
  <si>
    <t>1402</t>
  </si>
  <si>
    <t>1403</t>
  </si>
  <si>
    <t>* Примечания указываются в случае наличия отклонения ожидаемой оценки от уточненного плана на 2017 год, при значительных отклонениях соответствующего года от предыдущего</t>
  </si>
  <si>
    <t>государственных (муниципальных) органов</t>
  </si>
  <si>
    <t>работников автономных и бюджетных учреждений</t>
  </si>
  <si>
    <t>Социальные выплаты гражданам, в т.ч.</t>
  </si>
  <si>
    <t>Стипендии</t>
  </si>
  <si>
    <t>Расходы на обязательное медицинское страхование неработающего населения</t>
  </si>
  <si>
    <t xml:space="preserve">Расходы на обслуживание гос. долга </t>
  </si>
  <si>
    <t>Иные выплаты</t>
  </si>
  <si>
    <t>Иные закупки товаров, работ и услуг для обеспечения государственных (муниципальных) нужд 
(за исключением закупки товаров, работ, услуг в целях капитального ремонта государственного (муниципального) имущества)</t>
  </si>
  <si>
    <t>Публичные нормативные выплаты гражданам несоциального характера</t>
  </si>
  <si>
    <t>Субсидии бюджетным и автономным учреждениям за исключением расходов на фонд оплаты труда и взносы по обязательному социальному страхованию на выплаты по оплате труда работников и иные выплаты работникам учреждений</t>
  </si>
  <si>
    <t>Субсидии некоммерческим организациям (за исключением государственных (муниципальных) учреждений</t>
  </si>
  <si>
    <t>Исполнение судебных актов</t>
  </si>
  <si>
    <t>Уплата налогов, сборов и иных платежей</t>
  </si>
  <si>
    <t>Капитальные вложения в объекты недвижимого имущества государственной (муниципальной) собственности</t>
  </si>
  <si>
    <t>Закупка товаров, работ, услуг в целях капитального ремонта государственного (муниципального) имущества</t>
  </si>
  <si>
    <t>Премии и гранты</t>
  </si>
  <si>
    <t>Исполнение государственных (муниципальных) гарантий без права регрессного требования гаранта к принципалу или уступки гаранту прав требования бененфициара к принципалу</t>
  </si>
  <si>
    <t>Общий объём фонда оплаты труда и взносы по обязательному социальному страхованию на выплаты по оплате труда работников и иные выплаты работникам, в т.ч.</t>
  </si>
  <si>
    <t>121+129</t>
  </si>
  <si>
    <t>13101+13201+13301+13401+
13501+13601+14101+14201+
14301+14401+14501+14601</t>
  </si>
  <si>
    <t>310+320</t>
  </si>
  <si>
    <t>111+119+121+129 + 131+139+141+149+
13101+13201+13301+13401+
13501+13601+14101+14201+
14301+14401+14501+14601</t>
  </si>
  <si>
    <t>06001</t>
  </si>
  <si>
    <t>112+113+122+123+133+134+142</t>
  </si>
  <si>
    <t>241+242+244+245</t>
  </si>
  <si>
    <t>330</t>
  </si>
  <si>
    <t xml:space="preserve">610+620-13101-13201-13301-13401-
13501-13601-14101-14201-
14301-14401-14501-14601
</t>
  </si>
  <si>
    <t>Обслуживание государственного внутреннего долга</t>
  </si>
  <si>
    <t xml:space="preserve">Прочие межбюджетные трансферты </t>
  </si>
  <si>
    <t>Наименование расходов</t>
  </si>
  <si>
    <t>Межбюджетные трансферты</t>
  </si>
  <si>
    <t>Другие расходы</t>
  </si>
  <si>
    <t>Вид расхода / раздел, подраздел (код формы 487)</t>
  </si>
  <si>
    <t>1001</t>
  </si>
  <si>
    <t>1002</t>
  </si>
  <si>
    <t>Пенсионное обеспечение</t>
  </si>
  <si>
    <t>Социальное обслуживание населения</t>
  </si>
  <si>
    <t>Прикладные научные исследования в области общегосударственных вопросов</t>
  </si>
  <si>
    <t>0112</t>
  </si>
  <si>
    <t>Воспроизводство минерально-сырьевой базы</t>
  </si>
  <si>
    <t>0404</t>
  </si>
  <si>
    <t>Прикладные научные исследования в области жилищно-коммунального хозяйства</t>
  </si>
  <si>
    <t>0504</t>
  </si>
  <si>
    <t>Заготовка, переработка, хранение и обеспечение безопасности донорской крови и ее компонентов</t>
  </si>
  <si>
    <t>0906</t>
  </si>
  <si>
    <t>Примечания*</t>
  </si>
  <si>
    <t>360+880</t>
  </si>
  <si>
    <t>Прикладные научные исследования в области национальной экономики</t>
  </si>
  <si>
    <t>0411</t>
  </si>
  <si>
    <t>Темп роста оценки исполнения бюджета субъекта РФ 2017 г. к уточненный бюджет субъекта РФ  на 2017 год, %</t>
  </si>
  <si>
    <t>Параметры бюджета 
на 2021 год</t>
  </si>
  <si>
    <t>Параметры бюджета 
на 2022 год</t>
  </si>
  <si>
    <t>Темп роста показателей на 2022 год к уровню 2021 года, %</t>
  </si>
  <si>
    <t>Параметры бюджета Ельниковского района по видам расходов, разделам, подразделам</t>
  </si>
  <si>
    <t>Исполнение бюджета  за 2019 год</t>
  </si>
  <si>
    <t>Оценка исполнения бюджета  в 2020 году</t>
  </si>
  <si>
    <t>Темп роста показателей на 2021 год к уточненному бюджету 2020 года, %</t>
  </si>
  <si>
    <t>Темп роста показателей на 2021 год к оценке 2020 года, %</t>
  </si>
  <si>
    <t>Параметры бюджета 
на 2023 год</t>
  </si>
  <si>
    <t>Темп роста показателей на 2023 год к уровню 2022 года, %</t>
  </si>
  <si>
    <t>Уточненный бюджет на 2020год по состоянию на 1 октября 2020 года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</si>
</sst>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"/>
  </numFmts>
  <fonts count="26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name val="Calibri"/>
      <family val="2"/>
    </font>
    <font>
      <sz val="11"/>
      <name val="Calibri"/>
      <family val="2"/>
      <scheme val="minor"/>
    </font>
    <font>
      <sz val="10"/>
      <color rgb="FF000000"/>
      <name val="Arial Cyr"/>
      <family val="2"/>
    </font>
    <font>
      <b/>
      <sz val="12"/>
      <color rgb="FF000000"/>
      <name val="Arial Cyr"/>
      <family val="2"/>
    </font>
    <font>
      <b/>
      <sz val="10"/>
      <color rgb="FF000000"/>
      <name val="Arial Cyr"/>
      <family val="2"/>
    </font>
    <font>
      <sz val="10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vertAlign val="superscript"/>
      <sz val="14"/>
      <color theme="1"/>
      <name val="Times New Roman"/>
      <family val="1"/>
      <charset val="204"/>
    </font>
    <font>
      <sz val="12"/>
      <name val="Times New Roman Cyr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name val="Times New Roman Cyr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99"/>
      </patternFill>
    </fill>
    <fill>
      <patternFill patternType="solid">
        <fgColor rgb="FFCCFFFF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1">
    <xf numFmtId="0" fontId="0" fillId="0" borderId="0"/>
    <xf numFmtId="0" fontId="2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5" fillId="2" borderId="0"/>
    <xf numFmtId="0" fontId="5" fillId="0" borderId="0">
      <alignment horizontal="left" vertical="top" wrapText="1"/>
    </xf>
    <xf numFmtId="0" fontId="5" fillId="0" borderId="0"/>
    <xf numFmtId="0" fontId="6" fillId="0" borderId="0">
      <alignment horizontal="center" wrapText="1"/>
    </xf>
    <xf numFmtId="0" fontId="6" fillId="0" borderId="0">
      <alignment horizontal="center"/>
    </xf>
    <xf numFmtId="0" fontId="5" fillId="0" borderId="0">
      <alignment wrapText="1"/>
    </xf>
    <xf numFmtId="0" fontId="5" fillId="0" borderId="0">
      <alignment horizontal="right"/>
    </xf>
    <xf numFmtId="0" fontId="5" fillId="2" borderId="5"/>
    <xf numFmtId="0" fontId="5" fillId="0" borderId="6">
      <alignment horizontal="center" vertical="center" wrapText="1"/>
    </xf>
    <xf numFmtId="0" fontId="5" fillId="0" borderId="7"/>
    <xf numFmtId="0" fontId="5" fillId="0" borderId="6">
      <alignment horizontal="center" vertical="center" shrinkToFit="1"/>
    </xf>
    <xf numFmtId="0" fontId="5" fillId="2" borderId="8"/>
    <xf numFmtId="0" fontId="7" fillId="0" borderId="6">
      <alignment horizontal="left"/>
    </xf>
    <xf numFmtId="4" fontId="7" fillId="3" borderId="6">
      <alignment horizontal="right" vertical="top" shrinkToFit="1"/>
    </xf>
    <xf numFmtId="0" fontId="5" fillId="2" borderId="9"/>
    <xf numFmtId="0" fontId="5" fillId="0" borderId="8"/>
    <xf numFmtId="0" fontId="5" fillId="0" borderId="0">
      <alignment horizontal="left" wrapText="1"/>
    </xf>
    <xf numFmtId="49" fontId="5" fillId="0" borderId="6">
      <alignment horizontal="left" vertical="top" wrapText="1"/>
    </xf>
    <xf numFmtId="4" fontId="5" fillId="4" borderId="6">
      <alignment horizontal="right" vertical="top" shrinkToFit="1"/>
    </xf>
    <xf numFmtId="0" fontId="5" fillId="2" borderId="9">
      <alignment horizontal="center"/>
    </xf>
    <xf numFmtId="0" fontId="5" fillId="2" borderId="0">
      <alignment horizontal="center"/>
    </xf>
    <xf numFmtId="4" fontId="5" fillId="0" borderId="6">
      <alignment horizontal="right" vertical="top" shrinkToFit="1"/>
    </xf>
    <xf numFmtId="49" fontId="7" fillId="0" borderId="6">
      <alignment horizontal="left" vertical="top" wrapText="1"/>
    </xf>
    <xf numFmtId="0" fontId="5" fillId="2" borderId="0">
      <alignment horizontal="left"/>
    </xf>
    <xf numFmtId="4" fontId="5" fillId="0" borderId="7">
      <alignment horizontal="right" shrinkToFit="1"/>
    </xf>
    <xf numFmtId="4" fontId="5" fillId="0" borderId="0">
      <alignment horizontal="right" shrinkToFit="1"/>
    </xf>
    <xf numFmtId="0" fontId="5" fillId="2" borderId="8">
      <alignment horizontal="center"/>
    </xf>
    <xf numFmtId="0" fontId="8" fillId="0" borderId="0">
      <alignment vertical="top" wrapText="1"/>
    </xf>
    <xf numFmtId="0" fontId="3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5" fillId="0" borderId="0"/>
    <xf numFmtId="0" fontId="14" fillId="0" borderId="0"/>
    <xf numFmtId="0" fontId="2" fillId="0" borderId="0"/>
    <xf numFmtId="0" fontId="8" fillId="0" borderId="0">
      <alignment vertical="top" wrapText="1"/>
    </xf>
    <xf numFmtId="0" fontId="17" fillId="0" borderId="0"/>
    <xf numFmtId="0" fontId="14" fillId="0" borderId="0"/>
    <xf numFmtId="9" fontId="2" fillId="0" borderId="0" applyFont="0" applyFill="0" applyBorder="0" applyAlignment="0" applyProtection="0"/>
    <xf numFmtId="9" fontId="14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10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3" fontId="13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9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4" xfId="0" applyFont="1" applyBorder="1" applyAlignment="1">
      <alignment vertical="center" wrapText="1"/>
    </xf>
    <xf numFmtId="3" fontId="9" fillId="0" borderId="4" xfId="1" applyNumberFormat="1" applyFont="1" applyFill="1" applyBorder="1" applyAlignment="1" applyProtection="1">
      <alignment horizontal="center" vertical="center" wrapText="1"/>
      <protection locked="0"/>
    </xf>
    <xf numFmtId="3" fontId="9" fillId="5" borderId="1" xfId="1" applyNumberFormat="1" applyFont="1" applyFill="1" applyBorder="1" applyAlignment="1" applyProtection="1">
      <alignment horizontal="center" vertical="center" wrapText="1"/>
      <protection locked="0"/>
    </xf>
    <xf numFmtId="3" fontId="9" fillId="5" borderId="4" xfId="1" applyNumberFormat="1" applyFont="1" applyFill="1" applyBorder="1" applyAlignment="1" applyProtection="1">
      <alignment horizontal="center" vertical="center" wrapText="1"/>
      <protection locked="0"/>
    </xf>
    <xf numFmtId="0" fontId="24" fillId="5" borderId="0" xfId="0" applyFont="1" applyFill="1"/>
    <xf numFmtId="0" fontId="19" fillId="6" borderId="1" xfId="0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horizontal="justify" vertical="center" wrapText="1"/>
    </xf>
    <xf numFmtId="0" fontId="22" fillId="5" borderId="2" xfId="0" applyFont="1" applyFill="1" applyBorder="1" applyAlignment="1">
      <alignment horizontal="center" vertical="center" wrapText="1"/>
    </xf>
    <xf numFmtId="164" fontId="24" fillId="5" borderId="0" xfId="0" applyNumberFormat="1" applyFont="1" applyFill="1"/>
    <xf numFmtId="3" fontId="24" fillId="5" borderId="0" xfId="0" applyNumberFormat="1" applyFont="1" applyFill="1"/>
    <xf numFmtId="3" fontId="21" fillId="6" borderId="1" xfId="1" applyNumberFormat="1" applyFont="1" applyFill="1" applyBorder="1" applyAlignment="1" applyProtection="1">
      <alignment horizontal="center" vertical="center" wrapText="1"/>
      <protection locked="0"/>
    </xf>
    <xf numFmtId="0" fontId="16" fillId="6" borderId="1" xfId="0" applyFont="1" applyFill="1" applyBorder="1" applyAlignment="1">
      <alignment horizontal="justify" vertical="center" wrapText="1"/>
    </xf>
    <xf numFmtId="0" fontId="23" fillId="6" borderId="0" xfId="0" applyFont="1" applyFill="1"/>
    <xf numFmtId="0" fontId="22" fillId="0" borderId="2" xfId="0" applyFont="1" applyBorder="1" applyAlignment="1">
      <alignment horizontal="center" vertical="center" wrapText="1"/>
    </xf>
    <xf numFmtId="0" fontId="24" fillId="0" borderId="0" xfId="0" applyFont="1"/>
    <xf numFmtId="49" fontId="20" fillId="0" borderId="1" xfId="0" applyNumberFormat="1" applyFont="1" applyFill="1" applyBorder="1" applyAlignment="1">
      <alignment horizontal="center" vertical="center" wrapText="1"/>
    </xf>
    <xf numFmtId="3" fontId="18" fillId="0" borderId="1" xfId="0" applyNumberFormat="1" applyFont="1" applyFill="1" applyBorder="1" applyAlignment="1" applyProtection="1">
      <alignment horizontal="justify" vertical="center" wrapText="1"/>
      <protection locked="0"/>
    </xf>
    <xf numFmtId="3" fontId="9" fillId="0" borderId="1" xfId="1" applyNumberFormat="1" applyFont="1" applyFill="1" applyBorder="1" applyAlignment="1" applyProtection="1">
      <alignment vertical="center" wrapText="1"/>
      <protection locked="0"/>
    </xf>
    <xf numFmtId="3" fontId="18" fillId="0" borderId="1" xfId="1" applyNumberFormat="1" applyFont="1" applyFill="1" applyBorder="1" applyAlignment="1" applyProtection="1">
      <alignment horizontal="left" vertical="center" wrapText="1"/>
      <protection locked="0"/>
    </xf>
    <xf numFmtId="3" fontId="9" fillId="0" borderId="3" xfId="1" applyNumberFormat="1" applyFont="1" applyFill="1" applyBorder="1" applyAlignment="1" applyProtection="1">
      <alignment vertical="center" wrapText="1"/>
      <protection locked="0"/>
    </xf>
    <xf numFmtId="3" fontId="9" fillId="0" borderId="1" xfId="1" applyNumberFormat="1" applyFont="1" applyFill="1" applyBorder="1" applyAlignment="1" applyProtection="1">
      <alignment horizontal="left" vertical="center" wrapText="1"/>
      <protection locked="0"/>
    </xf>
    <xf numFmtId="49" fontId="20" fillId="0" borderId="1" xfId="0" applyNumberFormat="1" applyFont="1" applyFill="1" applyBorder="1" applyAlignment="1">
      <alignment horizontal="center" vertical="center"/>
    </xf>
    <xf numFmtId="3" fontId="20" fillId="0" borderId="1" xfId="0" applyNumberFormat="1" applyFont="1" applyFill="1" applyBorder="1" applyAlignment="1">
      <alignment horizontal="center" vertical="center"/>
    </xf>
    <xf numFmtId="3" fontId="20" fillId="0" borderId="1" xfId="0" applyNumberFormat="1" applyFont="1" applyFill="1" applyBorder="1" applyAlignment="1">
      <alignment horizontal="center" vertical="center" wrapText="1"/>
    </xf>
    <xf numFmtId="0" fontId="24" fillId="0" borderId="0" xfId="0" applyFont="1" applyFill="1"/>
    <xf numFmtId="0" fontId="18" fillId="0" borderId="1" xfId="0" applyFont="1" applyFill="1" applyBorder="1"/>
    <xf numFmtId="3" fontId="18" fillId="0" borderId="3" xfId="1" applyNumberFormat="1" applyFont="1" applyFill="1" applyBorder="1" applyAlignment="1" applyProtection="1">
      <alignment vertical="center" wrapText="1"/>
      <protection locked="0"/>
    </xf>
    <xf numFmtId="0" fontId="18" fillId="0" borderId="1" xfId="0" applyFont="1" applyFill="1" applyBorder="1" applyAlignment="1">
      <alignment wrapText="1"/>
    </xf>
    <xf numFmtId="164" fontId="24" fillId="0" borderId="0" xfId="0" applyNumberFormat="1" applyFont="1" applyFill="1"/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justify" vertical="center" wrapText="1"/>
    </xf>
    <xf numFmtId="0" fontId="18" fillId="0" borderId="1" xfId="0" applyFont="1" applyFill="1" applyBorder="1" applyAlignment="1">
      <alignment horizontal="justify" vertical="center" wrapText="1"/>
    </xf>
    <xf numFmtId="164" fontId="18" fillId="0" borderId="1" xfId="0" applyNumberFormat="1" applyFont="1" applyFill="1" applyBorder="1" applyAlignment="1" applyProtection="1">
      <alignment horizontal="right" vertical="center" wrapText="1"/>
    </xf>
    <xf numFmtId="164" fontId="18" fillId="0" borderId="1" xfId="0" applyNumberFormat="1" applyFont="1" applyFill="1" applyBorder="1" applyAlignment="1" applyProtection="1">
      <alignment horizontal="center" vertical="center" wrapText="1"/>
    </xf>
    <xf numFmtId="0" fontId="16" fillId="0" borderId="1" xfId="0" applyFont="1" applyFill="1" applyBorder="1"/>
    <xf numFmtId="0" fontId="23" fillId="0" borderId="0" xfId="0" applyFont="1" applyFill="1"/>
    <xf numFmtId="49" fontId="18" fillId="0" borderId="1" xfId="0" applyNumberFormat="1" applyFont="1" applyFill="1" applyBorder="1" applyAlignment="1">
      <alignment horizontal="center" vertical="center"/>
    </xf>
    <xf numFmtId="164" fontId="18" fillId="0" borderId="1" xfId="0" applyNumberFormat="1" applyFont="1" applyFill="1" applyBorder="1" applyAlignment="1" applyProtection="1">
      <alignment horizontal="right"/>
    </xf>
    <xf numFmtId="164" fontId="18" fillId="0" borderId="1" xfId="0" applyNumberFormat="1" applyFont="1" applyFill="1" applyBorder="1" applyAlignment="1" applyProtection="1">
      <alignment horizontal="center"/>
    </xf>
    <xf numFmtId="164" fontId="18" fillId="0" borderId="1" xfId="0" applyNumberFormat="1" applyFont="1" applyFill="1" applyBorder="1" applyAlignment="1" applyProtection="1">
      <alignment vertical="center" wrapText="1"/>
    </xf>
    <xf numFmtId="0" fontId="18" fillId="0" borderId="1" xfId="0" applyFont="1" applyFill="1" applyBorder="1" applyAlignment="1">
      <alignment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/>
    <xf numFmtId="0" fontId="9" fillId="0" borderId="1" xfId="0" applyFont="1" applyFill="1" applyBorder="1" applyAlignment="1">
      <alignment wrapText="1"/>
    </xf>
    <xf numFmtId="0" fontId="18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justify" vertical="center" wrapText="1"/>
    </xf>
    <xf numFmtId="0" fontId="25" fillId="0" borderId="0" xfId="0" applyFont="1" applyFill="1" applyBorder="1" applyAlignment="1">
      <alignment wrapText="1"/>
    </xf>
    <xf numFmtId="164" fontId="9" fillId="0" borderId="1" xfId="1" applyNumberFormat="1" applyFont="1" applyFill="1" applyBorder="1" applyAlignment="1" applyProtection="1">
      <alignment horizontal="center" vertical="center" wrapText="1"/>
      <protection locked="0"/>
    </xf>
    <xf numFmtId="164" fontId="21" fillId="6" borderId="1" xfId="1" applyNumberFormat="1" applyFont="1" applyFill="1" applyBorder="1" applyAlignment="1" applyProtection="1">
      <alignment horizontal="center" vertical="center" wrapText="1"/>
      <protection locked="0"/>
    </xf>
    <xf numFmtId="164" fontId="25" fillId="0" borderId="10" xfId="0" applyNumberFormat="1" applyFont="1" applyFill="1" applyBorder="1" applyAlignment="1" applyProtection="1">
      <alignment horizontal="center" vertical="center" wrapText="1"/>
      <protection locked="0"/>
    </xf>
    <xf numFmtId="164" fontId="18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18" fillId="0" borderId="1" xfId="1" applyNumberFormat="1" applyFont="1" applyFill="1" applyBorder="1" applyAlignment="1" applyProtection="1">
      <alignment horizontal="center" vertical="center" wrapText="1"/>
      <protection locked="0"/>
    </xf>
    <xf numFmtId="164" fontId="16" fillId="6" borderId="1" xfId="1" applyNumberFormat="1" applyFont="1" applyFill="1" applyBorder="1" applyAlignment="1" applyProtection="1">
      <alignment horizontal="center" vertical="center" wrapText="1"/>
      <protection locked="0"/>
    </xf>
    <xf numFmtId="3" fontId="16" fillId="6" borderId="1" xfId="1" applyNumberFormat="1" applyFont="1" applyFill="1" applyBorder="1" applyAlignment="1" applyProtection="1">
      <alignment horizontal="center" vertical="center" wrapText="1"/>
      <protection locked="0"/>
    </xf>
    <xf numFmtId="164" fontId="18" fillId="0" borderId="1" xfId="1" applyNumberFormat="1" applyFont="1" applyFill="1" applyBorder="1" applyAlignment="1" applyProtection="1">
      <alignment horizontal="left" vertical="center" wrapText="1"/>
      <protection locked="0"/>
    </xf>
    <xf numFmtId="164" fontId="9" fillId="0" borderId="1" xfId="1" applyNumberFormat="1" applyFont="1" applyFill="1" applyBorder="1" applyAlignment="1" applyProtection="1">
      <alignment horizontal="left" vertical="center" wrapText="1"/>
      <protection locked="0"/>
    </xf>
    <xf numFmtId="164" fontId="9" fillId="0" borderId="3" xfId="1" applyNumberFormat="1" applyFont="1" applyFill="1" applyBorder="1" applyAlignment="1" applyProtection="1">
      <alignment vertical="center" wrapText="1"/>
      <protection locked="0"/>
    </xf>
    <xf numFmtId="164" fontId="18" fillId="0" borderId="3" xfId="1" applyNumberFormat="1" applyFont="1" applyFill="1" applyBorder="1" applyAlignment="1" applyProtection="1">
      <alignment vertical="center" wrapText="1"/>
      <protection locked="0"/>
    </xf>
    <xf numFmtId="164" fontId="18" fillId="0" borderId="1" xfId="0" applyNumberFormat="1" applyFont="1" applyFill="1" applyBorder="1" applyAlignment="1">
      <alignment wrapText="1"/>
    </xf>
    <xf numFmtId="3" fontId="21" fillId="6" borderId="1" xfId="0" applyNumberFormat="1" applyFont="1" applyFill="1" applyBorder="1"/>
    <xf numFmtId="0" fontId="21" fillId="6" borderId="1" xfId="0" applyFont="1" applyFill="1" applyBorder="1" applyAlignment="1">
      <alignment horizontal="center" vertical="center"/>
    </xf>
    <xf numFmtId="0" fontId="21" fillId="6" borderId="1" xfId="0" applyFont="1" applyFill="1" applyBorder="1" applyAlignment="1">
      <alignment horizontal="justify" vertical="center" wrapText="1"/>
    </xf>
    <xf numFmtId="164" fontId="18" fillId="0" borderId="1" xfId="1" applyNumberFormat="1" applyFont="1" applyFill="1" applyBorder="1" applyAlignment="1" applyProtection="1">
      <alignment vertical="center" wrapText="1"/>
      <protection locked="0"/>
    </xf>
    <xf numFmtId="164" fontId="21" fillId="6" borderId="1" xfId="0" applyNumberFormat="1" applyFont="1" applyFill="1" applyBorder="1"/>
    <xf numFmtId="164" fontId="16" fillId="0" borderId="1" xfId="0" applyNumberFormat="1" applyFont="1" applyFill="1" applyBorder="1" applyAlignment="1">
      <alignment horizontal="justify" vertical="center" wrapText="1"/>
    </xf>
    <xf numFmtId="164" fontId="16" fillId="0" borderId="1" xfId="0" applyNumberFormat="1" applyFont="1" applyFill="1" applyBorder="1"/>
    <xf numFmtId="164" fontId="16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21" fillId="0" borderId="1" xfId="1" applyNumberFormat="1" applyFont="1" applyFill="1" applyBorder="1" applyAlignment="1" applyProtection="1">
      <alignment horizontal="center" vertical="center" wrapText="1"/>
      <protection locked="0"/>
    </xf>
    <xf numFmtId="164" fontId="21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23" fillId="0" borderId="0" xfId="0" applyNumberFormat="1" applyFont="1" applyFill="1"/>
    <xf numFmtId="49" fontId="16" fillId="6" borderId="1" xfId="0" applyNumberFormat="1" applyFont="1" applyFill="1" applyBorder="1" applyAlignment="1">
      <alignment horizontal="center" vertical="center"/>
    </xf>
    <xf numFmtId="164" fontId="16" fillId="6" borderId="1" xfId="0" applyNumberFormat="1" applyFont="1" applyFill="1" applyBorder="1" applyAlignment="1" applyProtection="1">
      <alignment horizontal="right" vertical="center" wrapText="1"/>
    </xf>
    <xf numFmtId="164" fontId="16" fillId="6" borderId="1" xfId="0" applyNumberFormat="1" applyFont="1" applyFill="1" applyBorder="1" applyAlignment="1" applyProtection="1">
      <alignment horizontal="center" vertical="center" wrapText="1"/>
    </xf>
    <xf numFmtId="0" fontId="16" fillId="6" borderId="1" xfId="0" applyFont="1" applyFill="1" applyBorder="1"/>
    <xf numFmtId="164" fontId="16" fillId="6" borderId="3" xfId="1" applyNumberFormat="1" applyFont="1" applyFill="1" applyBorder="1" applyAlignment="1" applyProtection="1">
      <alignment vertical="center" wrapText="1"/>
      <protection locked="0"/>
    </xf>
    <xf numFmtId="3" fontId="21" fillId="6" borderId="3" xfId="1" applyNumberFormat="1" applyFont="1" applyFill="1" applyBorder="1" applyAlignment="1" applyProtection="1">
      <alignment vertical="center" wrapText="1"/>
      <protection locked="0"/>
    </xf>
    <xf numFmtId="164" fontId="21" fillId="6" borderId="3" xfId="1" applyNumberFormat="1" applyFont="1" applyFill="1" applyBorder="1" applyAlignment="1" applyProtection="1">
      <alignment vertical="center" wrapText="1"/>
      <protection locked="0"/>
    </xf>
    <xf numFmtId="3" fontId="16" fillId="6" borderId="3" xfId="1" applyNumberFormat="1" applyFont="1" applyFill="1" applyBorder="1" applyAlignment="1" applyProtection="1">
      <alignment vertical="center" wrapText="1"/>
      <protection locked="0"/>
    </xf>
    <xf numFmtId="164" fontId="18" fillId="6" borderId="1" xfId="0" applyNumberFormat="1" applyFont="1" applyFill="1" applyBorder="1" applyAlignment="1" applyProtection="1">
      <alignment horizontal="right" vertical="center" wrapText="1"/>
    </xf>
    <xf numFmtId="3" fontId="18" fillId="6" borderId="1" xfId="1" applyNumberFormat="1" applyFont="1" applyFill="1" applyBorder="1" applyAlignment="1" applyProtection="1">
      <alignment horizontal="center" vertical="center" wrapText="1"/>
      <protection locked="0"/>
    </xf>
    <xf numFmtId="0" fontId="16" fillId="6" borderId="1" xfId="0" applyFont="1" applyFill="1" applyBorder="1" applyAlignment="1">
      <alignment wrapText="1"/>
    </xf>
    <xf numFmtId="0" fontId="19" fillId="6" borderId="1" xfId="0" applyFont="1" applyFill="1" applyBorder="1"/>
    <xf numFmtId="164" fontId="19" fillId="6" borderId="1" xfId="0" applyNumberFormat="1" applyFont="1" applyFill="1" applyBorder="1"/>
    <xf numFmtId="0" fontId="19" fillId="6" borderId="0" xfId="0" applyFont="1" applyFill="1"/>
    <xf numFmtId="0" fontId="21" fillId="6" borderId="1" xfId="0" applyFont="1" applyFill="1" applyBorder="1"/>
    <xf numFmtId="0" fontId="21" fillId="6" borderId="0" xfId="0" applyFont="1" applyFill="1"/>
    <xf numFmtId="0" fontId="18" fillId="0" borderId="3" xfId="0" applyFont="1" applyFill="1" applyBorder="1" applyAlignment="1">
      <alignment wrapText="1"/>
    </xf>
    <xf numFmtId="0" fontId="18" fillId="0" borderId="4" xfId="0" applyFont="1" applyFill="1" applyBorder="1" applyAlignment="1">
      <alignment horizontal="left" vertical="center" wrapText="1"/>
    </xf>
    <xf numFmtId="0" fontId="18" fillId="0" borderId="11" xfId="0" applyFont="1" applyFill="1" applyBorder="1" applyAlignment="1">
      <alignment horizontal="left" vertical="center" wrapText="1"/>
    </xf>
    <xf numFmtId="0" fontId="18" fillId="0" borderId="3" xfId="0" applyFont="1" applyFill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wrapText="1"/>
    </xf>
    <xf numFmtId="0" fontId="18" fillId="0" borderId="4" xfId="0" applyFont="1" applyFill="1" applyBorder="1" applyAlignment="1">
      <alignment horizontal="left" wrapText="1"/>
    </xf>
    <xf numFmtId="0" fontId="18" fillId="0" borderId="3" xfId="0" applyFont="1" applyFill="1" applyBorder="1" applyAlignment="1">
      <alignment horizontal="left" wrapText="1"/>
    </xf>
  </cellXfs>
  <cellStyles count="51">
    <cellStyle name="br" xfId="2"/>
    <cellStyle name="col" xfId="3"/>
    <cellStyle name="Normal" xfId="43"/>
    <cellStyle name="style0" xfId="4"/>
    <cellStyle name="td" xfId="5"/>
    <cellStyle name="tr" xfId="6"/>
    <cellStyle name="xl21" xfId="7"/>
    <cellStyle name="xl22" xfId="8"/>
    <cellStyle name="xl23" xfId="9"/>
    <cellStyle name="xl24" xfId="10"/>
    <cellStyle name="xl25" xfId="11"/>
    <cellStyle name="xl26" xfId="12"/>
    <cellStyle name="xl27" xfId="13"/>
    <cellStyle name="xl28" xfId="14"/>
    <cellStyle name="xl29" xfId="15"/>
    <cellStyle name="xl30" xfId="16"/>
    <cellStyle name="xl31" xfId="17"/>
    <cellStyle name="xl32" xfId="18"/>
    <cellStyle name="xl33" xfId="19"/>
    <cellStyle name="xl34" xfId="20"/>
    <cellStyle name="xl35" xfId="21"/>
    <cellStyle name="xl36" xfId="22"/>
    <cellStyle name="xl37" xfId="23"/>
    <cellStyle name="xl38" xfId="24"/>
    <cellStyle name="xl39" xfId="25"/>
    <cellStyle name="xl40" xfId="26"/>
    <cellStyle name="xl41" xfId="27"/>
    <cellStyle name="xl42" xfId="28"/>
    <cellStyle name="xl43" xfId="29"/>
    <cellStyle name="xl44" xfId="30"/>
    <cellStyle name="xl45" xfId="31"/>
    <cellStyle name="xl46" xfId="32"/>
    <cellStyle name="xl47" xfId="33"/>
    <cellStyle name="Обычный" xfId="0" builtinId="0"/>
    <cellStyle name="Обычный 10" xfId="44"/>
    <cellStyle name="Обычный 2" xfId="34"/>
    <cellStyle name="Обычный 2 2" xfId="45"/>
    <cellStyle name="Обычный 3" xfId="35"/>
    <cellStyle name="Обычный 3 2" xfId="46"/>
    <cellStyle name="Обычный 4" xfId="1"/>
    <cellStyle name="Обычный 4 2" xfId="47"/>
    <cellStyle name="Обычный 5" xfId="42"/>
    <cellStyle name="Процентный 2" xfId="48"/>
    <cellStyle name="Процентный 3" xfId="49"/>
    <cellStyle name="Стиль 1" xfId="36"/>
    <cellStyle name="Стиль 2" xfId="37"/>
    <cellStyle name="Стиль 3" xfId="38"/>
    <cellStyle name="Стиль 4" xfId="39"/>
    <cellStyle name="Стиль 5" xfId="40"/>
    <cellStyle name="Стиль 6" xfId="41"/>
    <cellStyle name="Финансовый 2" xfId="5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130"/>
  <sheetViews>
    <sheetView tabSelected="1" view="pageBreakPreview" zoomScale="70" zoomScaleNormal="80" zoomScaleSheetLayoutView="70" workbookViewId="0">
      <pane xSplit="2" ySplit="3" topLeftCell="C4" activePane="bottomRight" state="frozen"/>
      <selection pane="topRight" activeCell="C1" sqref="C1"/>
      <selection pane="bottomLeft" activeCell="A6" sqref="A6"/>
      <selection pane="bottomRight" activeCell="Q16" sqref="Q16"/>
    </sheetView>
  </sheetViews>
  <sheetFormatPr defaultRowHeight="15"/>
  <cols>
    <col min="1" max="1" width="14.85546875" style="2" customWidth="1"/>
    <col min="2" max="2" width="69.42578125" style="6" customWidth="1"/>
    <col min="3" max="3" width="20.140625" style="6" customWidth="1"/>
    <col min="4" max="4" width="17.140625" customWidth="1"/>
    <col min="5" max="5" width="13.5703125" customWidth="1"/>
    <col min="6" max="6" width="13.85546875" customWidth="1"/>
    <col min="7" max="7" width="13.140625" customWidth="1"/>
    <col min="8" max="8" width="15.5703125" style="15" hidden="1" customWidth="1"/>
    <col min="9" max="9" width="22.85546875" customWidth="1"/>
    <col min="10" max="10" width="15" style="15" customWidth="1"/>
    <col min="11" max="11" width="13.5703125" style="25" customWidth="1"/>
    <col min="12" max="12" width="12.42578125" customWidth="1"/>
    <col min="13" max="13" width="24.85546875" customWidth="1"/>
    <col min="14" max="14" width="14" style="15" customWidth="1"/>
    <col min="15" max="15" width="12.42578125" style="25" customWidth="1"/>
    <col min="16" max="16" width="24.85546875" customWidth="1"/>
    <col min="17" max="17" width="14" style="15" customWidth="1"/>
    <col min="18" max="18" width="12.42578125" customWidth="1"/>
    <col min="19" max="19" width="27.140625" customWidth="1"/>
    <col min="21" max="23" width="13.42578125" bestFit="1" customWidth="1"/>
  </cols>
  <sheetData>
    <row r="1" spans="1:19" ht="33.75" customHeight="1">
      <c r="A1" s="3"/>
      <c r="B1" s="102" t="s">
        <v>227</v>
      </c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" t="s">
        <v>16</v>
      </c>
    </row>
    <row r="2" spans="1:19" ht="22.5" customHeight="1">
      <c r="A2" s="3"/>
      <c r="B2" s="5"/>
      <c r="C2" s="5"/>
      <c r="D2" s="101"/>
      <c r="E2" s="101"/>
      <c r="F2" s="9"/>
      <c r="G2" s="4"/>
      <c r="H2" s="18"/>
      <c r="I2" s="4"/>
      <c r="J2" s="18"/>
      <c r="K2" s="24"/>
      <c r="L2" s="4"/>
      <c r="M2" s="4"/>
      <c r="N2" s="18"/>
      <c r="O2" s="24"/>
      <c r="P2" s="4"/>
      <c r="Q2" s="18"/>
      <c r="R2" s="4"/>
      <c r="S2" s="1" t="s">
        <v>5</v>
      </c>
    </row>
    <row r="3" spans="1:19" ht="157.5">
      <c r="A3" s="10" t="s">
        <v>206</v>
      </c>
      <c r="B3" s="11" t="s">
        <v>203</v>
      </c>
      <c r="C3" s="7" t="s">
        <v>228</v>
      </c>
      <c r="D3" s="8" t="s">
        <v>234</v>
      </c>
      <c r="E3" s="8" t="s">
        <v>3</v>
      </c>
      <c r="F3" s="8" t="s">
        <v>229</v>
      </c>
      <c r="G3" s="8" t="s">
        <v>4</v>
      </c>
      <c r="H3" s="13" t="s">
        <v>223</v>
      </c>
      <c r="I3" s="8" t="s">
        <v>219</v>
      </c>
      <c r="J3" s="13" t="s">
        <v>224</v>
      </c>
      <c r="K3" s="8" t="s">
        <v>230</v>
      </c>
      <c r="L3" s="12" t="s">
        <v>231</v>
      </c>
      <c r="M3" s="12" t="s">
        <v>219</v>
      </c>
      <c r="N3" s="14" t="s">
        <v>225</v>
      </c>
      <c r="O3" s="12" t="s">
        <v>226</v>
      </c>
      <c r="P3" s="12" t="s">
        <v>219</v>
      </c>
      <c r="Q3" s="14" t="s">
        <v>232</v>
      </c>
      <c r="R3" s="12" t="s">
        <v>233</v>
      </c>
      <c r="S3" s="12" t="s">
        <v>219</v>
      </c>
    </row>
    <row r="4" spans="1:19" s="35" customFormat="1" ht="132">
      <c r="A4" s="26" t="s">
        <v>195</v>
      </c>
      <c r="B4" s="27" t="s">
        <v>191</v>
      </c>
      <c r="C4" s="60">
        <v>134581.20000000001</v>
      </c>
      <c r="D4" s="61">
        <v>116227.3</v>
      </c>
      <c r="E4" s="59">
        <f t="shared" ref="E4:E25" si="0">D4/C4*100</f>
        <v>86.362211066627424</v>
      </c>
      <c r="F4" s="61">
        <f>D4</f>
        <v>116227.3</v>
      </c>
      <c r="G4" s="59">
        <f t="shared" ref="G4:G25" si="1">F4/C4*100</f>
        <v>86.362211066627424</v>
      </c>
      <c r="H4" s="8"/>
      <c r="I4" s="28"/>
      <c r="J4" s="73">
        <v>114792</v>
      </c>
      <c r="K4" s="62">
        <f t="shared" ref="K4:K25" si="2">J4/D4*100</f>
        <v>98.765092194346764</v>
      </c>
      <c r="L4" s="59">
        <f t="shared" ref="L4:L25" si="3">J4/F4*100</f>
        <v>98.765092194346764</v>
      </c>
      <c r="M4" s="29"/>
      <c r="N4" s="58">
        <v>109617.4</v>
      </c>
      <c r="O4" s="59">
        <f t="shared" ref="O4:O25" si="4">N4/J4*100</f>
        <v>95.492194578019379</v>
      </c>
      <c r="P4" s="58"/>
      <c r="Q4" s="58">
        <v>100782.5</v>
      </c>
      <c r="R4" s="59">
        <f t="shared" ref="R4:R25" si="5">Q4/N4*100</f>
        <v>91.940239414545516</v>
      </c>
      <c r="S4" s="8"/>
    </row>
    <row r="5" spans="1:19" s="35" customFormat="1" ht="15.75">
      <c r="A5" s="26" t="s">
        <v>192</v>
      </c>
      <c r="B5" s="27" t="s">
        <v>174</v>
      </c>
      <c r="C5" s="60">
        <v>16779.2</v>
      </c>
      <c r="D5" s="61">
        <v>18606</v>
      </c>
      <c r="E5" s="59">
        <f t="shared" si="0"/>
        <v>110.88728902450653</v>
      </c>
      <c r="F5" s="61">
        <f t="shared" ref="F5:F8" si="6">D5</f>
        <v>18606</v>
      </c>
      <c r="G5" s="59">
        <f t="shared" si="1"/>
        <v>110.88728902450653</v>
      </c>
      <c r="H5" s="8"/>
      <c r="I5" s="29"/>
      <c r="J5" s="68">
        <v>17111.599999999999</v>
      </c>
      <c r="K5" s="62">
        <f t="shared" si="2"/>
        <v>91.968182306782751</v>
      </c>
      <c r="L5" s="59">
        <f t="shared" si="3"/>
        <v>91.968182306782751</v>
      </c>
      <c r="M5" s="8"/>
      <c r="N5" s="68">
        <v>15790.4</v>
      </c>
      <c r="O5" s="59">
        <f t="shared" si="4"/>
        <v>92.278921900932716</v>
      </c>
      <c r="P5" s="65"/>
      <c r="Q5" s="68">
        <v>13304.6</v>
      </c>
      <c r="R5" s="59">
        <f t="shared" si="5"/>
        <v>84.257523558617891</v>
      </c>
      <c r="S5" s="8"/>
    </row>
    <row r="6" spans="1:19" s="35" customFormat="1" ht="72">
      <c r="A6" s="26" t="s">
        <v>193</v>
      </c>
      <c r="B6" s="27" t="s">
        <v>175</v>
      </c>
      <c r="C6" s="60">
        <v>107988</v>
      </c>
      <c r="D6" s="61">
        <v>86939.5</v>
      </c>
      <c r="E6" s="59">
        <f t="shared" si="0"/>
        <v>80.508482423973035</v>
      </c>
      <c r="F6" s="61">
        <f t="shared" si="6"/>
        <v>86939.5</v>
      </c>
      <c r="G6" s="59">
        <f t="shared" si="1"/>
        <v>80.508482423973035</v>
      </c>
      <c r="H6" s="8"/>
      <c r="I6" s="30"/>
      <c r="J6" s="68">
        <v>97680.4</v>
      </c>
      <c r="K6" s="62">
        <f t="shared" si="2"/>
        <v>112.35445338424996</v>
      </c>
      <c r="L6" s="59">
        <f t="shared" si="3"/>
        <v>112.35445338424996</v>
      </c>
      <c r="M6" s="31"/>
      <c r="N6" s="58">
        <v>93490.6</v>
      </c>
      <c r="O6" s="59">
        <f t="shared" si="4"/>
        <v>95.710705525366407</v>
      </c>
      <c r="P6" s="58"/>
      <c r="Q6" s="58">
        <v>87457.4</v>
      </c>
      <c r="R6" s="59">
        <f t="shared" si="5"/>
        <v>93.546730901288456</v>
      </c>
      <c r="S6" s="8"/>
    </row>
    <row r="7" spans="1:19" s="35" customFormat="1" ht="15.75">
      <c r="A7" s="26">
        <v>340</v>
      </c>
      <c r="B7" s="27" t="s">
        <v>177</v>
      </c>
      <c r="C7" s="60"/>
      <c r="D7" s="61"/>
      <c r="E7" s="59"/>
      <c r="F7" s="61"/>
      <c r="G7" s="59"/>
      <c r="H7" s="8"/>
      <c r="I7" s="30"/>
      <c r="J7" s="68"/>
      <c r="K7" s="62"/>
      <c r="L7" s="59"/>
      <c r="M7" s="31"/>
      <c r="N7" s="58"/>
      <c r="O7" s="59"/>
      <c r="P7" s="58"/>
      <c r="Q7" s="58"/>
      <c r="R7" s="59"/>
      <c r="S7" s="8"/>
    </row>
    <row r="8" spans="1:19" s="35" customFormat="1" ht="15.75">
      <c r="A8" s="32" t="s">
        <v>194</v>
      </c>
      <c r="B8" s="27" t="s">
        <v>176</v>
      </c>
      <c r="C8" s="60">
        <v>4571</v>
      </c>
      <c r="D8" s="61">
        <v>6718.9</v>
      </c>
      <c r="E8" s="59">
        <f t="shared" si="0"/>
        <v>146.98971778604243</v>
      </c>
      <c r="F8" s="61">
        <f t="shared" si="6"/>
        <v>6718.9</v>
      </c>
      <c r="G8" s="59">
        <f t="shared" si="1"/>
        <v>146.98971778604243</v>
      </c>
      <c r="H8" s="8"/>
      <c r="I8" s="30"/>
      <c r="J8" s="68">
        <v>3357.7</v>
      </c>
      <c r="K8" s="62">
        <f t="shared" si="2"/>
        <v>49.973954069862629</v>
      </c>
      <c r="L8" s="59">
        <f t="shared" si="3"/>
        <v>49.973954069862629</v>
      </c>
      <c r="M8" s="8"/>
      <c r="N8" s="58">
        <v>3517.7</v>
      </c>
      <c r="O8" s="59">
        <f t="shared" si="4"/>
        <v>104.76516663192066</v>
      </c>
      <c r="P8" s="58"/>
      <c r="Q8" s="58">
        <v>3616.7</v>
      </c>
      <c r="R8" s="59">
        <f t="shared" si="5"/>
        <v>102.81433891463172</v>
      </c>
      <c r="S8" s="8"/>
    </row>
    <row r="9" spans="1:19" s="35" customFormat="1" ht="30">
      <c r="A9" s="26" t="s">
        <v>196</v>
      </c>
      <c r="B9" s="27" t="s">
        <v>178</v>
      </c>
      <c r="C9" s="60"/>
      <c r="D9" s="61"/>
      <c r="E9" s="59" t="e">
        <f t="shared" si="0"/>
        <v>#DIV/0!</v>
      </c>
      <c r="F9" s="61"/>
      <c r="G9" s="59" t="e">
        <f t="shared" si="1"/>
        <v>#DIV/0!</v>
      </c>
      <c r="H9" s="8"/>
      <c r="I9" s="30"/>
      <c r="J9" s="68"/>
      <c r="K9" s="62" t="e">
        <f t="shared" si="2"/>
        <v>#DIV/0!</v>
      </c>
      <c r="L9" s="59" t="e">
        <f t="shared" si="3"/>
        <v>#DIV/0!</v>
      </c>
      <c r="M9" s="8"/>
      <c r="N9" s="58"/>
      <c r="O9" s="59" t="e">
        <f t="shared" si="4"/>
        <v>#DIV/0!</v>
      </c>
      <c r="P9" s="58"/>
      <c r="Q9" s="58"/>
      <c r="R9" s="59"/>
      <c r="S9" s="8"/>
    </row>
    <row r="10" spans="1:19" s="35" customFormat="1" ht="15.75">
      <c r="A10" s="26">
        <v>720</v>
      </c>
      <c r="B10" s="27" t="s">
        <v>179</v>
      </c>
      <c r="C10" s="60">
        <f>C113</f>
        <v>22.6</v>
      </c>
      <c r="D10" s="61">
        <v>31.4</v>
      </c>
      <c r="E10" s="59">
        <f t="shared" si="0"/>
        <v>138.93805309734512</v>
      </c>
      <c r="F10" s="61">
        <v>31.4</v>
      </c>
      <c r="G10" s="59">
        <f t="shared" si="1"/>
        <v>138.93805309734512</v>
      </c>
      <c r="H10" s="8"/>
      <c r="I10" s="31"/>
      <c r="J10" s="68">
        <v>31.4</v>
      </c>
      <c r="K10" s="62">
        <f t="shared" si="2"/>
        <v>100</v>
      </c>
      <c r="L10" s="59">
        <f t="shared" si="3"/>
        <v>100</v>
      </c>
      <c r="M10" s="31"/>
      <c r="N10" s="58">
        <v>31.4</v>
      </c>
      <c r="O10" s="59">
        <f t="shared" si="4"/>
        <v>100</v>
      </c>
      <c r="P10" s="58"/>
      <c r="Q10" s="58">
        <v>31.4</v>
      </c>
      <c r="R10" s="59">
        <f t="shared" si="5"/>
        <v>100</v>
      </c>
      <c r="S10" s="8"/>
    </row>
    <row r="11" spans="1:19" s="35" customFormat="1" ht="24">
      <c r="A11" s="26" t="s">
        <v>197</v>
      </c>
      <c r="B11" s="27" t="s">
        <v>180</v>
      </c>
      <c r="C11" s="60">
        <v>189.6</v>
      </c>
      <c r="D11" s="61">
        <v>202.8</v>
      </c>
      <c r="E11" s="59">
        <f t="shared" si="0"/>
        <v>106.96202531645571</v>
      </c>
      <c r="F11" s="61">
        <f t="shared" ref="F11:F15" si="7">D11</f>
        <v>202.8</v>
      </c>
      <c r="G11" s="59">
        <f t="shared" si="1"/>
        <v>106.96202531645571</v>
      </c>
      <c r="H11" s="8"/>
      <c r="I11" s="30"/>
      <c r="J11" s="68">
        <v>202.8</v>
      </c>
      <c r="K11" s="62">
        <f t="shared" si="2"/>
        <v>100</v>
      </c>
      <c r="L11" s="59">
        <f t="shared" si="3"/>
        <v>100</v>
      </c>
      <c r="M11" s="8"/>
      <c r="N11" s="58">
        <v>202.8</v>
      </c>
      <c r="O11" s="59">
        <f t="shared" si="4"/>
        <v>100</v>
      </c>
      <c r="P11" s="58"/>
      <c r="Q11" s="58">
        <v>202.8</v>
      </c>
      <c r="R11" s="59">
        <f t="shared" si="5"/>
        <v>100</v>
      </c>
      <c r="S11" s="8"/>
    </row>
    <row r="12" spans="1:19" s="35" customFormat="1" ht="60">
      <c r="A12" s="32" t="s">
        <v>198</v>
      </c>
      <c r="B12" s="27" t="s">
        <v>181</v>
      </c>
      <c r="C12" s="60">
        <v>7940.5</v>
      </c>
      <c r="D12" s="61">
        <v>18756</v>
      </c>
      <c r="E12" s="59">
        <f t="shared" si="0"/>
        <v>236.20678798564322</v>
      </c>
      <c r="F12" s="61">
        <f t="shared" si="7"/>
        <v>18756</v>
      </c>
      <c r="G12" s="59">
        <f t="shared" si="1"/>
        <v>236.20678798564322</v>
      </c>
      <c r="H12" s="8"/>
      <c r="I12" s="30"/>
      <c r="J12" s="68">
        <v>5240</v>
      </c>
      <c r="K12" s="62">
        <f t="shared" si="2"/>
        <v>27.937726594156537</v>
      </c>
      <c r="L12" s="59">
        <f t="shared" si="3"/>
        <v>27.937726594156537</v>
      </c>
      <c r="M12" s="8"/>
      <c r="N12" s="58">
        <v>5240</v>
      </c>
      <c r="O12" s="59">
        <f t="shared" si="4"/>
        <v>100</v>
      </c>
      <c r="P12" s="58"/>
      <c r="Q12" s="58">
        <v>5240</v>
      </c>
      <c r="R12" s="59">
        <f t="shared" si="5"/>
        <v>100</v>
      </c>
      <c r="S12" s="8"/>
    </row>
    <row r="13" spans="1:19" s="35" customFormat="1" ht="15.75">
      <c r="A13" s="26" t="s">
        <v>199</v>
      </c>
      <c r="B13" s="27" t="s">
        <v>182</v>
      </c>
      <c r="C13" s="60">
        <v>398.7</v>
      </c>
      <c r="D13" s="61">
        <v>691.1</v>
      </c>
      <c r="E13" s="59">
        <f t="shared" si="0"/>
        <v>173.33834963631804</v>
      </c>
      <c r="F13" s="61">
        <f t="shared" si="7"/>
        <v>691.1</v>
      </c>
      <c r="G13" s="59">
        <f t="shared" si="1"/>
        <v>173.33834963631804</v>
      </c>
      <c r="H13" s="8"/>
      <c r="I13" s="30"/>
      <c r="J13" s="68">
        <v>349.7</v>
      </c>
      <c r="K13" s="62">
        <f t="shared" si="2"/>
        <v>50.60049196932426</v>
      </c>
      <c r="L13" s="59">
        <f t="shared" si="3"/>
        <v>50.60049196932426</v>
      </c>
      <c r="M13" s="31"/>
      <c r="N13" s="58">
        <v>511.8</v>
      </c>
      <c r="O13" s="59">
        <f t="shared" si="4"/>
        <v>146.35401772948242</v>
      </c>
      <c r="P13" s="58"/>
      <c r="Q13" s="58">
        <v>682.2</v>
      </c>
      <c r="R13" s="59">
        <f t="shared" si="5"/>
        <v>133.29425556858149</v>
      </c>
      <c r="S13" s="8"/>
    </row>
    <row r="14" spans="1:19" s="35" customFormat="1" ht="96">
      <c r="A14" s="26" t="s">
        <v>200</v>
      </c>
      <c r="B14" s="27" t="s">
        <v>183</v>
      </c>
      <c r="C14" s="60">
        <v>34125.300000000003</v>
      </c>
      <c r="D14" s="61">
        <v>65693.600000000006</v>
      </c>
      <c r="E14" s="59">
        <f t="shared" si="0"/>
        <v>192.50702557926232</v>
      </c>
      <c r="F14" s="61">
        <f t="shared" si="7"/>
        <v>65693.600000000006</v>
      </c>
      <c r="G14" s="59">
        <f t="shared" si="1"/>
        <v>192.50702557926232</v>
      </c>
      <c r="H14" s="8"/>
      <c r="I14" s="30"/>
      <c r="J14" s="68">
        <v>23516.2</v>
      </c>
      <c r="K14" s="62">
        <f t="shared" si="2"/>
        <v>35.796789946052584</v>
      </c>
      <c r="L14" s="59">
        <f t="shared" si="3"/>
        <v>35.796789946052584</v>
      </c>
      <c r="M14" s="8"/>
      <c r="N14" s="58">
        <v>10326.4</v>
      </c>
      <c r="O14" s="59">
        <f t="shared" si="4"/>
        <v>43.911856507428922</v>
      </c>
      <c r="P14" s="58"/>
      <c r="Q14" s="58">
        <v>14741</v>
      </c>
      <c r="R14" s="59">
        <f t="shared" si="5"/>
        <v>142.75061977068486</v>
      </c>
      <c r="S14" s="8"/>
    </row>
    <row r="15" spans="1:19" s="35" customFormat="1" ht="30">
      <c r="A15" s="33">
        <v>630</v>
      </c>
      <c r="B15" s="27" t="s">
        <v>184</v>
      </c>
      <c r="C15" s="60">
        <v>1500</v>
      </c>
      <c r="D15" s="61">
        <v>1480</v>
      </c>
      <c r="E15" s="59">
        <f t="shared" si="0"/>
        <v>98.666666666666671</v>
      </c>
      <c r="F15" s="61">
        <f t="shared" si="7"/>
        <v>1480</v>
      </c>
      <c r="G15" s="59">
        <f t="shared" si="1"/>
        <v>98.666666666666671</v>
      </c>
      <c r="H15" s="8"/>
      <c r="I15" s="30"/>
      <c r="J15" s="68">
        <v>1480</v>
      </c>
      <c r="K15" s="62">
        <f t="shared" si="2"/>
        <v>100</v>
      </c>
      <c r="L15" s="59">
        <f t="shared" si="3"/>
        <v>100</v>
      </c>
      <c r="M15" s="8"/>
      <c r="N15" s="67">
        <v>1323.4</v>
      </c>
      <c r="O15" s="59">
        <f t="shared" si="4"/>
        <v>89.418918918918919</v>
      </c>
      <c r="P15" s="58"/>
      <c r="Q15" s="67">
        <v>1397</v>
      </c>
      <c r="R15" s="59">
        <f t="shared" si="5"/>
        <v>105.56143267341696</v>
      </c>
      <c r="S15" s="8"/>
    </row>
    <row r="16" spans="1:19" s="35" customFormat="1" ht="45">
      <c r="A16" s="34">
        <v>810</v>
      </c>
      <c r="B16" s="27" t="s">
        <v>0</v>
      </c>
      <c r="C16" s="60"/>
      <c r="D16" s="61"/>
      <c r="E16" s="59"/>
      <c r="F16" s="61"/>
      <c r="G16" s="59"/>
      <c r="H16" s="8"/>
      <c r="I16" s="30"/>
      <c r="J16" s="68"/>
      <c r="K16" s="62"/>
      <c r="L16" s="59"/>
      <c r="M16" s="8"/>
      <c r="N16" s="58"/>
      <c r="O16" s="59"/>
      <c r="P16" s="58"/>
      <c r="Q16" s="58"/>
      <c r="R16" s="59"/>
      <c r="S16" s="8"/>
    </row>
    <row r="17" spans="1:23" s="35" customFormat="1" ht="15.75">
      <c r="A17" s="34">
        <v>830</v>
      </c>
      <c r="B17" s="27" t="s">
        <v>185</v>
      </c>
      <c r="C17" s="60"/>
      <c r="D17" s="61"/>
      <c r="E17" s="59" t="e">
        <f t="shared" si="0"/>
        <v>#DIV/0!</v>
      </c>
      <c r="F17" s="61">
        <f t="shared" ref="F17:F20" si="8">D17</f>
        <v>0</v>
      </c>
      <c r="G17" s="59" t="e">
        <f t="shared" si="1"/>
        <v>#DIV/0!</v>
      </c>
      <c r="H17" s="8"/>
      <c r="I17" s="30"/>
      <c r="J17" s="68"/>
      <c r="K17" s="62"/>
      <c r="L17" s="59"/>
      <c r="M17" s="8"/>
      <c r="N17" s="58"/>
      <c r="O17" s="59"/>
      <c r="P17" s="58"/>
      <c r="Q17" s="58"/>
      <c r="R17" s="59"/>
      <c r="S17" s="8"/>
    </row>
    <row r="18" spans="1:23" s="35" customFormat="1" ht="15.75">
      <c r="A18" s="34">
        <v>850</v>
      </c>
      <c r="B18" s="27" t="s">
        <v>186</v>
      </c>
      <c r="C18" s="60">
        <v>323.3</v>
      </c>
      <c r="D18" s="61">
        <v>747.2</v>
      </c>
      <c r="E18" s="59">
        <f t="shared" si="0"/>
        <v>231.11660995978966</v>
      </c>
      <c r="F18" s="61">
        <f t="shared" si="8"/>
        <v>747.2</v>
      </c>
      <c r="G18" s="59">
        <f t="shared" si="1"/>
        <v>231.11660995978966</v>
      </c>
      <c r="H18" s="8"/>
      <c r="I18" s="30"/>
      <c r="J18" s="68">
        <v>792.4</v>
      </c>
      <c r="K18" s="62">
        <f t="shared" si="2"/>
        <v>106.04925053533189</v>
      </c>
      <c r="L18" s="59">
        <f t="shared" si="3"/>
        <v>106.04925053533189</v>
      </c>
      <c r="M18" s="8"/>
      <c r="N18" s="68">
        <v>792.4</v>
      </c>
      <c r="O18" s="59">
        <f t="shared" si="4"/>
        <v>100</v>
      </c>
      <c r="P18" s="58"/>
      <c r="Q18" s="68">
        <v>792.4</v>
      </c>
      <c r="R18" s="59">
        <f t="shared" si="5"/>
        <v>100</v>
      </c>
      <c r="S18" s="8"/>
    </row>
    <row r="19" spans="1:23" s="35" customFormat="1" ht="30">
      <c r="A19" s="34">
        <v>400</v>
      </c>
      <c r="B19" s="27" t="s">
        <v>187</v>
      </c>
      <c r="C19" s="60">
        <v>2940</v>
      </c>
      <c r="D19" s="61">
        <v>1876.1</v>
      </c>
      <c r="E19" s="59">
        <f t="shared" si="0"/>
        <v>63.812925170068027</v>
      </c>
      <c r="F19" s="61">
        <f t="shared" si="8"/>
        <v>1876.1</v>
      </c>
      <c r="G19" s="59">
        <f t="shared" si="1"/>
        <v>63.812925170068027</v>
      </c>
      <c r="H19" s="8"/>
      <c r="I19" s="30"/>
      <c r="J19" s="68">
        <v>1304.7</v>
      </c>
      <c r="K19" s="62">
        <f t="shared" si="2"/>
        <v>69.543201321891175</v>
      </c>
      <c r="L19" s="59">
        <f t="shared" si="3"/>
        <v>69.543201321891175</v>
      </c>
      <c r="M19" s="31"/>
      <c r="N19" s="58">
        <v>1304.7</v>
      </c>
      <c r="O19" s="59">
        <f t="shared" si="4"/>
        <v>100</v>
      </c>
      <c r="P19" s="66"/>
      <c r="Q19" s="58">
        <v>1304.7</v>
      </c>
      <c r="R19" s="59">
        <f t="shared" si="5"/>
        <v>100</v>
      </c>
      <c r="S19" s="31"/>
    </row>
    <row r="20" spans="1:23" s="35" customFormat="1" ht="30">
      <c r="A20" s="34">
        <v>243</v>
      </c>
      <c r="B20" s="27" t="s">
        <v>188</v>
      </c>
      <c r="C20" s="60"/>
      <c r="D20" s="61">
        <v>6137</v>
      </c>
      <c r="E20" s="59"/>
      <c r="F20" s="61">
        <f t="shared" si="8"/>
        <v>6137</v>
      </c>
      <c r="G20" s="59"/>
      <c r="H20" s="8"/>
      <c r="I20" s="30"/>
      <c r="J20" s="68">
        <v>14457.4</v>
      </c>
      <c r="K20" s="62"/>
      <c r="L20" s="59"/>
      <c r="M20" s="8"/>
      <c r="N20" s="58">
        <v>3138.6</v>
      </c>
      <c r="O20" s="59"/>
      <c r="P20" s="58"/>
      <c r="Q20" s="58">
        <v>3451.3</v>
      </c>
      <c r="R20" s="59"/>
      <c r="S20" s="8"/>
    </row>
    <row r="21" spans="1:23" s="35" customFormat="1" ht="15.75">
      <c r="A21" s="34">
        <v>350</v>
      </c>
      <c r="B21" s="27" t="s">
        <v>189</v>
      </c>
      <c r="C21" s="60"/>
      <c r="D21" s="61"/>
      <c r="E21" s="59"/>
      <c r="F21" s="61"/>
      <c r="G21" s="59"/>
      <c r="H21" s="8"/>
      <c r="I21" s="30"/>
      <c r="J21" s="68"/>
      <c r="K21" s="62"/>
      <c r="L21" s="59"/>
      <c r="M21" s="8"/>
      <c r="N21" s="58"/>
      <c r="O21" s="59"/>
      <c r="P21" s="58"/>
      <c r="Q21" s="58"/>
      <c r="R21" s="59"/>
      <c r="S21" s="8"/>
    </row>
    <row r="22" spans="1:23" s="35" customFormat="1" ht="15.75">
      <c r="A22" s="34">
        <v>820</v>
      </c>
      <c r="B22" s="27" t="s">
        <v>1</v>
      </c>
      <c r="C22" s="60"/>
      <c r="D22" s="61"/>
      <c r="E22" s="59"/>
      <c r="F22" s="61"/>
      <c r="G22" s="59"/>
      <c r="H22" s="8"/>
      <c r="I22" s="30"/>
      <c r="J22" s="68"/>
      <c r="K22" s="62"/>
      <c r="L22" s="59"/>
      <c r="M22" s="8"/>
      <c r="N22" s="58"/>
      <c r="O22" s="59"/>
      <c r="P22" s="58"/>
      <c r="Q22" s="58"/>
      <c r="R22" s="59"/>
      <c r="S22" s="8"/>
    </row>
    <row r="23" spans="1:23" s="35" customFormat="1" ht="45">
      <c r="A23" s="34">
        <v>842</v>
      </c>
      <c r="B23" s="27" t="s">
        <v>190</v>
      </c>
      <c r="C23" s="60"/>
      <c r="D23" s="61"/>
      <c r="E23" s="59"/>
      <c r="F23" s="61"/>
      <c r="G23" s="59"/>
      <c r="H23" s="8"/>
      <c r="I23" s="30"/>
      <c r="J23" s="68"/>
      <c r="K23" s="62"/>
      <c r="L23" s="59"/>
      <c r="M23" s="8"/>
      <c r="N23" s="58"/>
      <c r="O23" s="59"/>
      <c r="P23" s="58"/>
      <c r="Q23" s="58"/>
      <c r="R23" s="59"/>
      <c r="S23" s="8"/>
    </row>
    <row r="24" spans="1:23" s="35" customFormat="1" ht="15.75">
      <c r="A24" s="34">
        <v>870</v>
      </c>
      <c r="B24" s="27" t="s">
        <v>2</v>
      </c>
      <c r="C24" s="60"/>
      <c r="D24" s="61">
        <v>100</v>
      </c>
      <c r="E24" s="59"/>
      <c r="F24" s="61"/>
      <c r="G24" s="59"/>
      <c r="H24" s="8"/>
      <c r="I24" s="30"/>
      <c r="J24" s="68">
        <v>100</v>
      </c>
      <c r="K24" s="62">
        <f t="shared" ref="K24" si="9">J24/D24*100</f>
        <v>100</v>
      </c>
      <c r="L24" s="59"/>
      <c r="M24" s="8"/>
      <c r="N24" s="58">
        <v>1787</v>
      </c>
      <c r="O24" s="59">
        <f t="shared" si="4"/>
        <v>1787</v>
      </c>
      <c r="P24" s="58"/>
      <c r="Q24" s="58">
        <v>3636</v>
      </c>
      <c r="R24" s="59">
        <f t="shared" si="5"/>
        <v>203.4695019585898</v>
      </c>
      <c r="S24" s="8"/>
    </row>
    <row r="25" spans="1:23" s="35" customFormat="1" ht="15.75">
      <c r="A25" s="34">
        <v>500</v>
      </c>
      <c r="B25" s="27" t="s">
        <v>204</v>
      </c>
      <c r="C25" s="60">
        <f>C115</f>
        <v>2199</v>
      </c>
      <c r="D25" s="61">
        <v>3105</v>
      </c>
      <c r="E25" s="59">
        <f t="shared" si="0"/>
        <v>141.20054570259208</v>
      </c>
      <c r="F25" s="61">
        <f>D25</f>
        <v>3105</v>
      </c>
      <c r="G25" s="59">
        <f t="shared" si="1"/>
        <v>141.20054570259208</v>
      </c>
      <c r="H25" s="8"/>
      <c r="I25" s="30"/>
      <c r="J25" s="68">
        <v>2781.4</v>
      </c>
      <c r="K25" s="62">
        <f t="shared" si="2"/>
        <v>89.578099838969408</v>
      </c>
      <c r="L25" s="59">
        <f t="shared" si="3"/>
        <v>89.578099838969408</v>
      </c>
      <c r="M25" s="8"/>
      <c r="N25" s="58">
        <v>1520.5</v>
      </c>
      <c r="O25" s="59">
        <f t="shared" si="4"/>
        <v>54.666714604156176</v>
      </c>
      <c r="P25" s="58"/>
      <c r="Q25" s="58">
        <v>1671.9</v>
      </c>
      <c r="R25" s="59">
        <f t="shared" si="5"/>
        <v>109.95725090430778</v>
      </c>
      <c r="S25" s="8"/>
    </row>
    <row r="26" spans="1:23" s="35" customFormat="1" ht="15.75">
      <c r="A26" s="34" t="s">
        <v>220</v>
      </c>
      <c r="B26" s="27" t="s">
        <v>205</v>
      </c>
      <c r="C26" s="60"/>
      <c r="D26" s="61"/>
      <c r="E26" s="62"/>
      <c r="F26" s="61"/>
      <c r="G26" s="62"/>
      <c r="H26" s="8"/>
      <c r="I26" s="30"/>
      <c r="J26" s="68"/>
      <c r="K26" s="62"/>
      <c r="L26" s="62"/>
      <c r="M26" s="8"/>
      <c r="N26" s="58"/>
      <c r="O26" s="58"/>
      <c r="P26" s="58"/>
      <c r="Q26" s="58"/>
      <c r="R26" s="58"/>
      <c r="S26" s="8"/>
    </row>
    <row r="27" spans="1:23" s="94" customFormat="1" ht="15.75">
      <c r="A27" s="16"/>
      <c r="B27" s="17" t="s">
        <v>6</v>
      </c>
      <c r="C27" s="74">
        <f>C30+C45+C51+C62+C68+C72+C82+C97+C108+C112+C115+C103</f>
        <v>188791.19999999998</v>
      </c>
      <c r="D27" s="74">
        <f>D30+D45+D51+D62+D68+D72+D82+D97+D108+D112+D115+D103</f>
        <v>221766.39999999999</v>
      </c>
      <c r="E27" s="59">
        <f>D27/C27*100</f>
        <v>117.46649208225807</v>
      </c>
      <c r="F27" s="74">
        <f>F30+F45+F51+F62+F68+F72+F82+F97+F108+F112+F115+F103</f>
        <v>221664.6</v>
      </c>
      <c r="G27" s="59">
        <f>F27/C27*100</f>
        <v>117.41257007741888</v>
      </c>
      <c r="H27" s="21"/>
      <c r="I27" s="92"/>
      <c r="J27" s="74">
        <f>J30+J45+J51+J62+J68+J72+J82+J97+J108+J112+J115+J103</f>
        <v>168405.69999999998</v>
      </c>
      <c r="K27" s="62">
        <f>J27/D27*100</f>
        <v>75.938329701884498</v>
      </c>
      <c r="L27" s="59">
        <f>J27/F27*100</f>
        <v>75.97320456220794</v>
      </c>
      <c r="M27" s="92"/>
      <c r="N27" s="74">
        <v>138987.70000000001</v>
      </c>
      <c r="O27" s="59">
        <f>N27/J27*100</f>
        <v>82.531470134324451</v>
      </c>
      <c r="P27" s="93"/>
      <c r="Q27" s="74">
        <v>137223.5</v>
      </c>
      <c r="R27" s="59">
        <f>Q27/N27*100</f>
        <v>98.730679045699716</v>
      </c>
      <c r="S27" s="92"/>
    </row>
    <row r="28" spans="1:23" s="96" customFormat="1" ht="15.75">
      <c r="A28" s="71"/>
      <c r="B28" s="72" t="s">
        <v>15</v>
      </c>
      <c r="C28" s="74">
        <v>-643.29999999999995</v>
      </c>
      <c r="D28" s="74">
        <v>-1417.6</v>
      </c>
      <c r="E28" s="59">
        <f>D28/C28*100</f>
        <v>220.36374941706822</v>
      </c>
      <c r="F28" s="74">
        <v>-1417.6</v>
      </c>
      <c r="G28" s="59">
        <f>F28/C28*100</f>
        <v>220.36374941706822</v>
      </c>
      <c r="H28" s="21"/>
      <c r="I28" s="95"/>
      <c r="J28" s="74">
        <v>-1546</v>
      </c>
      <c r="K28" s="62">
        <f>J28/D28*100</f>
        <v>109.05756207674943</v>
      </c>
      <c r="L28" s="59">
        <f>J28/F28*100</f>
        <v>109.05756207674943</v>
      </c>
      <c r="M28" s="95"/>
      <c r="N28" s="70">
        <v>-1565</v>
      </c>
      <c r="O28" s="59">
        <f>N28/J28*100</f>
        <v>101.22897800776197</v>
      </c>
      <c r="P28" s="74"/>
      <c r="Q28" s="70">
        <v>-1644</v>
      </c>
      <c r="R28" s="59">
        <f>Q28/N28*100</f>
        <v>105.04792332268372</v>
      </c>
      <c r="S28" s="95"/>
    </row>
    <row r="29" spans="1:23" s="46" customFormat="1" ht="15.75">
      <c r="A29" s="40" t="s">
        <v>17</v>
      </c>
      <c r="B29" s="41" t="s">
        <v>18</v>
      </c>
      <c r="C29" s="75"/>
      <c r="D29" s="76"/>
      <c r="E29" s="77"/>
      <c r="F29" s="76"/>
      <c r="G29" s="77"/>
      <c r="H29" s="78"/>
      <c r="I29" s="45"/>
      <c r="J29" s="76"/>
      <c r="K29" s="77"/>
      <c r="L29" s="59"/>
      <c r="M29" s="45"/>
      <c r="N29" s="76"/>
      <c r="O29" s="79"/>
      <c r="P29" s="76"/>
      <c r="Q29" s="76"/>
      <c r="R29" s="79"/>
      <c r="S29" s="45"/>
      <c r="U29" s="80"/>
      <c r="V29" s="80"/>
      <c r="W29" s="80"/>
    </row>
    <row r="30" spans="1:23" s="23" customFormat="1" ht="15.75">
      <c r="A30" s="81" t="s">
        <v>14</v>
      </c>
      <c r="B30" s="22" t="s">
        <v>19</v>
      </c>
      <c r="C30" s="82">
        <f>C31+C32+C33+C34+C35+C36+C37+C38+C39+C40</f>
        <v>24465.1</v>
      </c>
      <c r="D30" s="82">
        <f>D31+D32+D33+D34+D35+D36+D37+D38+D39+D40</f>
        <v>30486.400000000001</v>
      </c>
      <c r="E30" s="59">
        <f t="shared" ref="E30:E93" si="10">D30/C30*100</f>
        <v>124.61179394320891</v>
      </c>
      <c r="F30" s="82">
        <f>F31+F32+F33+F34+F35+F36+F37+F38+F39+F40</f>
        <v>30386.400000000001</v>
      </c>
      <c r="G30" s="59">
        <f t="shared" ref="G30:G93" si="11">F30/C30*100</f>
        <v>124.20304842408167</v>
      </c>
      <c r="H30" s="21"/>
      <c r="I30" s="84"/>
      <c r="J30" s="82">
        <f>J31+J32+J33+J34+J35+J36+J37+J38+J39+J40</f>
        <v>29837.5</v>
      </c>
      <c r="K30" s="62">
        <f>J30/D30*100</f>
        <v>97.871509919177072</v>
      </c>
      <c r="L30" s="59">
        <f t="shared" ref="L30:L86" si="12">J30/F30*100</f>
        <v>98.193599768317398</v>
      </c>
      <c r="M30" s="86"/>
      <c r="N30" s="82">
        <f>N31+N32+N33+N34+N35+N36+N37+N38+N39+N40</f>
        <v>25480.6</v>
      </c>
      <c r="O30" s="59">
        <f t="shared" ref="O30:O38" si="13">N30/J30*100</f>
        <v>85.397905320485961</v>
      </c>
      <c r="P30" s="87"/>
      <c r="Q30" s="82">
        <f>Q31+Q32+Q33+Q34+Q35+Q36+Q37+Q38+Q39+Q40</f>
        <v>21665.7</v>
      </c>
      <c r="R30" s="59">
        <f t="shared" ref="R30:R31" si="14">Q30/N30*100</f>
        <v>85.028217545897661</v>
      </c>
      <c r="S30" s="84"/>
    </row>
    <row r="31" spans="1:23" s="35" customFormat="1" ht="30">
      <c r="A31" s="47" t="s">
        <v>13</v>
      </c>
      <c r="B31" s="42" t="s">
        <v>20</v>
      </c>
      <c r="C31" s="43">
        <v>1163.8</v>
      </c>
      <c r="D31" s="43">
        <v>1278.5999999999999</v>
      </c>
      <c r="E31" s="59">
        <f t="shared" si="10"/>
        <v>109.86423784155352</v>
      </c>
      <c r="F31" s="43">
        <v>1278.5999999999999</v>
      </c>
      <c r="G31" s="59">
        <f t="shared" si="11"/>
        <v>109.86423784155352</v>
      </c>
      <c r="H31" s="8"/>
      <c r="I31" s="36"/>
      <c r="J31" s="68">
        <v>1278.5999999999999</v>
      </c>
      <c r="K31" s="62">
        <f>J31/D31*100</f>
        <v>100</v>
      </c>
      <c r="L31" s="59">
        <f t="shared" si="12"/>
        <v>100</v>
      </c>
      <c r="M31" s="30"/>
      <c r="N31" s="67">
        <v>1278.5999999999999</v>
      </c>
      <c r="O31" s="59">
        <f t="shared" si="13"/>
        <v>100</v>
      </c>
      <c r="P31" s="67"/>
      <c r="Q31" s="67">
        <v>1278.5999999999999</v>
      </c>
      <c r="R31" s="59">
        <f t="shared" si="14"/>
        <v>100</v>
      </c>
      <c r="S31" s="36"/>
    </row>
    <row r="32" spans="1:23" s="35" customFormat="1" ht="45">
      <c r="A32" s="47" t="s">
        <v>12</v>
      </c>
      <c r="B32" s="42" t="s">
        <v>21</v>
      </c>
      <c r="C32" s="43"/>
      <c r="D32" s="43"/>
      <c r="E32" s="59" t="e">
        <f t="shared" si="10"/>
        <v>#DIV/0!</v>
      </c>
      <c r="F32" s="43"/>
      <c r="G32" s="59" t="e">
        <f t="shared" si="11"/>
        <v>#DIV/0!</v>
      </c>
      <c r="H32" s="8"/>
      <c r="I32" s="37"/>
      <c r="J32" s="68"/>
      <c r="K32" s="62"/>
      <c r="L32" s="59"/>
      <c r="M32" s="37"/>
      <c r="N32" s="67"/>
      <c r="O32" s="59"/>
      <c r="P32" s="68"/>
      <c r="Q32" s="67"/>
      <c r="R32" s="58"/>
      <c r="S32" s="36"/>
    </row>
    <row r="33" spans="1:19" s="35" customFormat="1" ht="45">
      <c r="A33" s="47" t="s">
        <v>99</v>
      </c>
      <c r="B33" s="42" t="s">
        <v>22</v>
      </c>
      <c r="C33" s="43">
        <v>12907.1</v>
      </c>
      <c r="D33" s="43">
        <v>14613.1</v>
      </c>
      <c r="E33" s="59">
        <f t="shared" si="10"/>
        <v>113.21753143618629</v>
      </c>
      <c r="F33" s="43">
        <v>14613.1</v>
      </c>
      <c r="G33" s="59">
        <f t="shared" si="11"/>
        <v>113.21753143618629</v>
      </c>
      <c r="H33" s="8"/>
      <c r="I33" s="36"/>
      <c r="J33" s="68">
        <v>14600</v>
      </c>
      <c r="K33" s="62">
        <f>J33/D33*100</f>
        <v>99.910354408031139</v>
      </c>
      <c r="L33" s="59">
        <f t="shared" si="12"/>
        <v>99.910354408031139</v>
      </c>
      <c r="M33" s="37"/>
      <c r="N33" s="67">
        <v>12932.2</v>
      </c>
      <c r="O33" s="59">
        <f t="shared" si="13"/>
        <v>88.57671232876713</v>
      </c>
      <c r="P33" s="68"/>
      <c r="Q33" s="67">
        <v>11201.7</v>
      </c>
      <c r="R33" s="59">
        <f>Q33/N33*100</f>
        <v>86.618672770294296</v>
      </c>
      <c r="S33" s="36"/>
    </row>
    <row r="34" spans="1:19" s="35" customFormat="1" ht="15.75">
      <c r="A34" s="47" t="s">
        <v>11</v>
      </c>
      <c r="B34" s="42" t="s">
        <v>23</v>
      </c>
      <c r="C34" s="43"/>
      <c r="D34" s="43"/>
      <c r="E34" s="59" t="e">
        <f t="shared" si="10"/>
        <v>#DIV/0!</v>
      </c>
      <c r="F34" s="43"/>
      <c r="G34" s="59" t="e">
        <f t="shared" si="11"/>
        <v>#DIV/0!</v>
      </c>
      <c r="H34" s="8"/>
      <c r="I34" s="30"/>
      <c r="J34" s="68"/>
      <c r="K34" s="62"/>
      <c r="L34" s="59"/>
      <c r="M34" s="30"/>
      <c r="N34" s="67">
        <v>9.5</v>
      </c>
      <c r="O34" s="59"/>
      <c r="P34" s="67"/>
      <c r="Q34" s="67"/>
      <c r="R34" s="58"/>
      <c r="S34" s="36"/>
    </row>
    <row r="35" spans="1:19" s="35" customFormat="1" ht="30">
      <c r="A35" s="47" t="s">
        <v>10</v>
      </c>
      <c r="B35" s="42" t="s">
        <v>24</v>
      </c>
      <c r="C35" s="43">
        <v>3505.7</v>
      </c>
      <c r="D35" s="43">
        <v>3684.1</v>
      </c>
      <c r="E35" s="59">
        <f t="shared" si="10"/>
        <v>105.08885529280884</v>
      </c>
      <c r="F35" s="43">
        <v>3684.1</v>
      </c>
      <c r="G35" s="59">
        <f t="shared" si="11"/>
        <v>105.08885529280884</v>
      </c>
      <c r="H35" s="8"/>
      <c r="I35" s="30"/>
      <c r="J35" s="68">
        <v>3617.7</v>
      </c>
      <c r="K35" s="62">
        <f>J35/D35*100</f>
        <v>98.197660215520742</v>
      </c>
      <c r="L35" s="59">
        <f t="shared" si="12"/>
        <v>98.197660215520742</v>
      </c>
      <c r="M35" s="30"/>
      <c r="N35" s="67">
        <v>3135.9</v>
      </c>
      <c r="O35" s="59">
        <f t="shared" si="13"/>
        <v>86.682146114934909</v>
      </c>
      <c r="P35" s="67"/>
      <c r="Q35" s="67">
        <v>2135.9</v>
      </c>
      <c r="R35" s="59">
        <f>Q35/N35*100</f>
        <v>68.11122803660831</v>
      </c>
      <c r="S35" s="36"/>
    </row>
    <row r="36" spans="1:19" s="35" customFormat="1" ht="15.75">
      <c r="A36" s="47" t="s">
        <v>100</v>
      </c>
      <c r="B36" s="42" t="s">
        <v>25</v>
      </c>
      <c r="C36" s="43"/>
      <c r="D36" s="43">
        <v>1292.4000000000001</v>
      </c>
      <c r="E36" s="59" t="e">
        <f t="shared" si="10"/>
        <v>#DIV/0!</v>
      </c>
      <c r="F36" s="44">
        <v>1292.4000000000001</v>
      </c>
      <c r="G36" s="59" t="e">
        <f t="shared" si="11"/>
        <v>#DIV/0!</v>
      </c>
      <c r="H36" s="8"/>
      <c r="I36" s="36"/>
      <c r="J36" s="68"/>
      <c r="K36" s="62"/>
      <c r="L36" s="59"/>
      <c r="M36" s="30"/>
      <c r="N36" s="67"/>
      <c r="O36" s="59"/>
      <c r="P36" s="67"/>
      <c r="Q36" s="67"/>
      <c r="R36" s="58"/>
      <c r="S36" s="36"/>
    </row>
    <row r="37" spans="1:19" s="35" customFormat="1" ht="15.75">
      <c r="A37" s="47" t="s">
        <v>101</v>
      </c>
      <c r="B37" s="42" t="s">
        <v>26</v>
      </c>
      <c r="C37" s="43"/>
      <c r="D37" s="48"/>
      <c r="E37" s="59" t="e">
        <f t="shared" si="10"/>
        <v>#DIV/0!</v>
      </c>
      <c r="F37" s="49"/>
      <c r="G37" s="59" t="e">
        <f t="shared" si="11"/>
        <v>#DIV/0!</v>
      </c>
      <c r="H37" s="8"/>
      <c r="I37" s="36"/>
      <c r="J37" s="68"/>
      <c r="K37" s="62"/>
      <c r="L37" s="59"/>
      <c r="M37" s="30"/>
      <c r="N37" s="67"/>
      <c r="O37" s="59"/>
      <c r="P37" s="67"/>
      <c r="Q37" s="67"/>
      <c r="R37" s="58"/>
      <c r="S37" s="36"/>
    </row>
    <row r="38" spans="1:19" s="35" customFormat="1" ht="15.75">
      <c r="A38" s="47" t="s">
        <v>102</v>
      </c>
      <c r="B38" s="42" t="s">
        <v>27</v>
      </c>
      <c r="C38" s="43"/>
      <c r="D38" s="43">
        <v>100</v>
      </c>
      <c r="E38" s="59" t="e">
        <f t="shared" si="10"/>
        <v>#DIV/0!</v>
      </c>
      <c r="F38" s="44"/>
      <c r="G38" s="59" t="e">
        <f t="shared" si="11"/>
        <v>#DIV/0!</v>
      </c>
      <c r="H38" s="8"/>
      <c r="I38" s="36"/>
      <c r="J38" s="68">
        <v>100</v>
      </c>
      <c r="K38" s="62">
        <f>J38/D38*100</f>
        <v>100</v>
      </c>
      <c r="L38" s="59" t="e">
        <f t="shared" si="12"/>
        <v>#DIV/0!</v>
      </c>
      <c r="M38" s="37"/>
      <c r="N38" s="67">
        <v>100</v>
      </c>
      <c r="O38" s="59">
        <f t="shared" si="13"/>
        <v>100</v>
      </c>
      <c r="P38" s="68"/>
      <c r="Q38" s="67">
        <v>100</v>
      </c>
      <c r="R38" s="59">
        <f>Q38/N38*100</f>
        <v>100</v>
      </c>
      <c r="S38" s="36"/>
    </row>
    <row r="39" spans="1:19" s="35" customFormat="1" ht="30">
      <c r="A39" s="47" t="s">
        <v>212</v>
      </c>
      <c r="B39" s="42" t="s">
        <v>211</v>
      </c>
      <c r="C39" s="43"/>
      <c r="D39" s="43"/>
      <c r="E39" s="59" t="e">
        <f t="shared" si="10"/>
        <v>#DIV/0!</v>
      </c>
      <c r="F39" s="44"/>
      <c r="G39" s="59" t="e">
        <f t="shared" si="11"/>
        <v>#DIV/0!</v>
      </c>
      <c r="H39" s="8"/>
      <c r="I39" s="36"/>
      <c r="J39" s="68"/>
      <c r="K39" s="62"/>
      <c r="L39" s="59"/>
      <c r="M39" s="30"/>
      <c r="N39" s="67"/>
      <c r="O39" s="58"/>
      <c r="P39" s="67"/>
      <c r="Q39" s="67"/>
      <c r="R39" s="58"/>
      <c r="S39" s="36"/>
    </row>
    <row r="40" spans="1:19" s="35" customFormat="1" ht="15.75">
      <c r="A40" s="47" t="s">
        <v>103</v>
      </c>
      <c r="B40" s="42" t="s">
        <v>28</v>
      </c>
      <c r="C40" s="43">
        <v>6888.5</v>
      </c>
      <c r="D40" s="43">
        <v>9518.2000000000007</v>
      </c>
      <c r="E40" s="59">
        <f t="shared" si="10"/>
        <v>138.17521956884664</v>
      </c>
      <c r="F40" s="43">
        <v>9518.2000000000007</v>
      </c>
      <c r="G40" s="59">
        <f t="shared" si="11"/>
        <v>138.17521956884664</v>
      </c>
      <c r="H40" s="8"/>
      <c r="I40" s="38"/>
      <c r="J40" s="68">
        <v>10241.200000000001</v>
      </c>
      <c r="K40" s="62">
        <f>J40/D40*100</f>
        <v>107.59597402870291</v>
      </c>
      <c r="L40" s="59">
        <f t="shared" si="12"/>
        <v>107.59597402870291</v>
      </c>
      <c r="M40" s="30"/>
      <c r="N40" s="67">
        <v>8024.4</v>
      </c>
      <c r="O40" s="59">
        <f>N40/J40*100</f>
        <v>78.354099129008318</v>
      </c>
      <c r="P40" s="67"/>
      <c r="Q40" s="67">
        <v>6949.5</v>
      </c>
      <c r="R40" s="59">
        <f>Q40/N40*100</f>
        <v>86.604605951846864</v>
      </c>
      <c r="S40" s="36"/>
    </row>
    <row r="41" spans="1:19" s="23" customFormat="1" ht="15.75">
      <c r="A41" s="81" t="s">
        <v>9</v>
      </c>
      <c r="B41" s="22" t="s">
        <v>29</v>
      </c>
      <c r="C41" s="82"/>
      <c r="D41" s="82"/>
      <c r="E41" s="59" t="e">
        <f t="shared" si="10"/>
        <v>#DIV/0!</v>
      </c>
      <c r="F41" s="83"/>
      <c r="G41" s="59" t="e">
        <f t="shared" si="11"/>
        <v>#DIV/0!</v>
      </c>
      <c r="H41" s="21"/>
      <c r="I41" s="84"/>
      <c r="J41" s="85"/>
      <c r="K41" s="63"/>
      <c r="L41" s="59"/>
      <c r="M41" s="86"/>
      <c r="N41" s="87"/>
      <c r="O41" s="59"/>
      <c r="P41" s="87"/>
      <c r="Q41" s="87"/>
      <c r="R41" s="59"/>
      <c r="S41" s="84"/>
    </row>
    <row r="42" spans="1:19" s="35" customFormat="1" ht="15.75">
      <c r="A42" s="47" t="s">
        <v>8</v>
      </c>
      <c r="B42" s="42" t="s">
        <v>30</v>
      </c>
      <c r="C42" s="43"/>
      <c r="D42" s="43"/>
      <c r="E42" s="59" t="e">
        <f t="shared" si="10"/>
        <v>#DIV/0!</v>
      </c>
      <c r="F42" s="44"/>
      <c r="G42" s="59" t="e">
        <f t="shared" si="11"/>
        <v>#DIV/0!</v>
      </c>
      <c r="H42" s="8"/>
      <c r="I42" s="36"/>
      <c r="J42" s="68"/>
      <c r="K42" s="62"/>
      <c r="L42" s="59"/>
      <c r="M42" s="30"/>
      <c r="N42" s="67"/>
      <c r="O42" s="58"/>
      <c r="P42" s="67"/>
      <c r="Q42" s="67"/>
      <c r="R42" s="58"/>
      <c r="S42" s="36"/>
    </row>
    <row r="43" spans="1:19" s="35" customFormat="1" ht="15.75">
      <c r="A43" s="47" t="s">
        <v>7</v>
      </c>
      <c r="B43" s="42" t="s">
        <v>31</v>
      </c>
      <c r="C43" s="43"/>
      <c r="D43" s="43"/>
      <c r="E43" s="59" t="e">
        <f t="shared" si="10"/>
        <v>#DIV/0!</v>
      </c>
      <c r="F43" s="44"/>
      <c r="G43" s="59" t="e">
        <f t="shared" si="11"/>
        <v>#DIV/0!</v>
      </c>
      <c r="H43" s="8"/>
      <c r="I43" s="36"/>
      <c r="J43" s="68"/>
      <c r="K43" s="62"/>
      <c r="L43" s="59"/>
      <c r="M43" s="30"/>
      <c r="N43" s="67"/>
      <c r="O43" s="58"/>
      <c r="P43" s="67"/>
      <c r="Q43" s="67"/>
      <c r="R43" s="58"/>
      <c r="S43" s="36"/>
    </row>
    <row r="44" spans="1:19" s="35" customFormat="1" ht="15.75">
      <c r="A44" s="47" t="s">
        <v>104</v>
      </c>
      <c r="B44" s="42" t="s">
        <v>32</v>
      </c>
      <c r="C44" s="43"/>
      <c r="D44" s="43"/>
      <c r="E44" s="59" t="e">
        <f t="shared" si="10"/>
        <v>#DIV/0!</v>
      </c>
      <c r="F44" s="44"/>
      <c r="G44" s="59" t="e">
        <f t="shared" si="11"/>
        <v>#DIV/0!</v>
      </c>
      <c r="H44" s="8"/>
      <c r="I44" s="36"/>
      <c r="J44" s="68"/>
      <c r="K44" s="62"/>
      <c r="L44" s="59" t="e">
        <f>J4/F44*100</f>
        <v>#DIV/0!</v>
      </c>
      <c r="M44" s="30"/>
      <c r="N44" s="67"/>
      <c r="O44" s="58"/>
      <c r="P44" s="67"/>
      <c r="Q44" s="67"/>
      <c r="R44" s="58"/>
      <c r="S44" s="36"/>
    </row>
    <row r="45" spans="1:19" s="23" customFormat="1" ht="28.5">
      <c r="A45" s="81" t="s">
        <v>105</v>
      </c>
      <c r="B45" s="22" t="s">
        <v>33</v>
      </c>
      <c r="C45" s="82">
        <f>C46+C47</f>
        <v>2691.5</v>
      </c>
      <c r="D45" s="82">
        <f>D46+D47</f>
        <v>2558.1999999999998</v>
      </c>
      <c r="E45" s="59">
        <f t="shared" si="10"/>
        <v>95.047371354263404</v>
      </c>
      <c r="F45" s="82">
        <f>F46+F47</f>
        <v>2558.1999999999998</v>
      </c>
      <c r="G45" s="59">
        <f t="shared" si="11"/>
        <v>95.047371354263404</v>
      </c>
      <c r="H45" s="21"/>
      <c r="I45" s="84"/>
      <c r="J45" s="82">
        <f>J46+J47</f>
        <v>2453</v>
      </c>
      <c r="K45" s="63"/>
      <c r="L45" s="59">
        <f t="shared" si="12"/>
        <v>95.887733562661253</v>
      </c>
      <c r="M45" s="86"/>
      <c r="N45" s="82">
        <f>N46+N47</f>
        <v>2230.8999999999996</v>
      </c>
      <c r="O45" s="59">
        <f t="shared" ref="O45:O47" si="15">N45/J45*100</f>
        <v>90.945780676722364</v>
      </c>
      <c r="P45" s="87"/>
      <c r="Q45" s="82">
        <f>Q46+Q47</f>
        <v>2280.1</v>
      </c>
      <c r="R45" s="59">
        <f t="shared" ref="R45:R47" si="16">Q45/N45*100</f>
        <v>102.20538796001615</v>
      </c>
      <c r="S45" s="84"/>
    </row>
    <row r="46" spans="1:19" s="35" customFormat="1" ht="15.75">
      <c r="A46" s="47" t="s">
        <v>106</v>
      </c>
      <c r="B46" s="42" t="s">
        <v>34</v>
      </c>
      <c r="C46" s="43">
        <v>1493.5</v>
      </c>
      <c r="D46" s="43">
        <v>1388.8</v>
      </c>
      <c r="E46" s="59">
        <f t="shared" si="10"/>
        <v>92.989621694007369</v>
      </c>
      <c r="F46" s="43">
        <v>1388.8</v>
      </c>
      <c r="G46" s="59">
        <f t="shared" si="11"/>
        <v>92.989621694007369</v>
      </c>
      <c r="H46" s="8"/>
      <c r="I46" s="36"/>
      <c r="J46" s="68">
        <v>1216.5</v>
      </c>
      <c r="K46" s="62">
        <f>J46/D46*100</f>
        <v>87.593605990783402</v>
      </c>
      <c r="L46" s="59">
        <f t="shared" si="12"/>
        <v>87.593605990783402</v>
      </c>
      <c r="M46" s="30"/>
      <c r="N46" s="67">
        <v>1124.3</v>
      </c>
      <c r="O46" s="59">
        <f t="shared" si="15"/>
        <v>92.42087957254418</v>
      </c>
      <c r="P46" s="67"/>
      <c r="Q46" s="67">
        <v>1173.5</v>
      </c>
      <c r="R46" s="59">
        <f t="shared" si="16"/>
        <v>104.37605621275461</v>
      </c>
      <c r="S46" s="38"/>
    </row>
    <row r="47" spans="1:19" s="35" customFormat="1" ht="30">
      <c r="A47" s="47" t="s">
        <v>107</v>
      </c>
      <c r="B47" s="42" t="s">
        <v>35</v>
      </c>
      <c r="C47" s="43">
        <v>1198</v>
      </c>
      <c r="D47" s="43">
        <v>1169.4000000000001</v>
      </c>
      <c r="E47" s="59">
        <f t="shared" si="10"/>
        <v>97.612687813021708</v>
      </c>
      <c r="F47" s="43">
        <v>1169.4000000000001</v>
      </c>
      <c r="G47" s="59">
        <f t="shared" si="11"/>
        <v>97.612687813021708</v>
      </c>
      <c r="H47" s="8"/>
      <c r="I47" s="38"/>
      <c r="J47" s="68">
        <v>1236.5</v>
      </c>
      <c r="K47" s="62">
        <f>J47/D47*100</f>
        <v>105.73798529160253</v>
      </c>
      <c r="L47" s="59">
        <f t="shared" si="12"/>
        <v>105.73798529160253</v>
      </c>
      <c r="M47" s="30"/>
      <c r="N47" s="67">
        <v>1106.5999999999999</v>
      </c>
      <c r="O47" s="59">
        <f t="shared" si="15"/>
        <v>89.49454104326729</v>
      </c>
      <c r="P47" s="67"/>
      <c r="Q47" s="67">
        <v>1106.5999999999999</v>
      </c>
      <c r="R47" s="59">
        <f t="shared" si="16"/>
        <v>100</v>
      </c>
      <c r="S47" s="36"/>
    </row>
    <row r="48" spans="1:19" s="35" customFormat="1" ht="15.75">
      <c r="A48" s="47" t="s">
        <v>108</v>
      </c>
      <c r="B48" s="42" t="s">
        <v>36</v>
      </c>
      <c r="C48" s="43"/>
      <c r="D48" s="43"/>
      <c r="E48" s="59" t="e">
        <f t="shared" si="10"/>
        <v>#DIV/0!</v>
      </c>
      <c r="F48" s="44"/>
      <c r="G48" s="59" t="e">
        <f t="shared" si="11"/>
        <v>#DIV/0!</v>
      </c>
      <c r="H48" s="8"/>
      <c r="I48" s="38"/>
      <c r="J48" s="68"/>
      <c r="K48" s="62"/>
      <c r="L48" s="59"/>
      <c r="M48" s="30"/>
      <c r="N48" s="67"/>
      <c r="O48" s="58"/>
      <c r="P48" s="67"/>
      <c r="Q48" s="67"/>
      <c r="R48" s="58"/>
      <c r="S48" s="36"/>
    </row>
    <row r="49" spans="1:19" s="35" customFormat="1" ht="15.75">
      <c r="A49" s="47" t="s">
        <v>109</v>
      </c>
      <c r="B49" s="42" t="s">
        <v>37</v>
      </c>
      <c r="C49" s="43"/>
      <c r="D49" s="48"/>
      <c r="E49" s="59" t="e">
        <f t="shared" si="10"/>
        <v>#DIV/0!</v>
      </c>
      <c r="F49" s="44"/>
      <c r="G49" s="59" t="e">
        <f t="shared" si="11"/>
        <v>#DIV/0!</v>
      </c>
      <c r="H49" s="8"/>
      <c r="I49" s="36"/>
      <c r="J49" s="68"/>
      <c r="K49" s="62"/>
      <c r="L49" s="59"/>
      <c r="M49" s="30"/>
      <c r="N49" s="67"/>
      <c r="O49" s="58"/>
      <c r="P49" s="67"/>
      <c r="Q49" s="67"/>
      <c r="R49" s="58"/>
      <c r="S49" s="36"/>
    </row>
    <row r="50" spans="1:19" s="35" customFormat="1" ht="30">
      <c r="A50" s="47" t="s">
        <v>110</v>
      </c>
      <c r="B50" s="42" t="s">
        <v>38</v>
      </c>
      <c r="C50" s="43"/>
      <c r="D50" s="43"/>
      <c r="E50" s="59" t="e">
        <f t="shared" si="10"/>
        <v>#DIV/0!</v>
      </c>
      <c r="F50" s="44"/>
      <c r="G50" s="59" t="e">
        <f t="shared" si="11"/>
        <v>#DIV/0!</v>
      </c>
      <c r="H50" s="8"/>
      <c r="I50" s="38"/>
      <c r="J50" s="68"/>
      <c r="K50" s="62"/>
      <c r="L50" s="59"/>
      <c r="M50" s="30"/>
      <c r="N50" s="67"/>
      <c r="O50" s="58"/>
      <c r="P50" s="67"/>
      <c r="Q50" s="67"/>
      <c r="R50" s="58"/>
      <c r="S50" s="36"/>
    </row>
    <row r="51" spans="1:19" s="23" customFormat="1" ht="15.75">
      <c r="A51" s="81" t="s">
        <v>111</v>
      </c>
      <c r="B51" s="22" t="s">
        <v>39</v>
      </c>
      <c r="C51" s="82">
        <f>C54+C58</f>
        <v>14386.8</v>
      </c>
      <c r="D51" s="82">
        <f>D54+D58+D57</f>
        <v>15362.4</v>
      </c>
      <c r="E51" s="59">
        <f t="shared" si="10"/>
        <v>106.78121611477187</v>
      </c>
      <c r="F51" s="82">
        <f>F54+F58+F57</f>
        <v>15362.4</v>
      </c>
      <c r="G51" s="59">
        <f t="shared" si="11"/>
        <v>106.78121611477187</v>
      </c>
      <c r="H51" s="21"/>
      <c r="I51" s="84"/>
      <c r="J51" s="82">
        <f>J54+J58</f>
        <v>18511.399999999998</v>
      </c>
      <c r="K51" s="62">
        <f>J51/D51*100</f>
        <v>120.49809925532469</v>
      </c>
      <c r="L51" s="59">
        <f t="shared" si="12"/>
        <v>120.49809925532469</v>
      </c>
      <c r="M51" s="86"/>
      <c r="N51" s="82">
        <f>N54+N58</f>
        <v>7691.9000000000005</v>
      </c>
      <c r="O51" s="59">
        <f>N51/J51*100</f>
        <v>41.552232678241523</v>
      </c>
      <c r="P51" s="87"/>
      <c r="Q51" s="82">
        <f>Q54+Q58</f>
        <v>8450.1</v>
      </c>
      <c r="R51" s="59">
        <f>Q51/N51*100</f>
        <v>109.85712242748866</v>
      </c>
      <c r="S51" s="84"/>
    </row>
    <row r="52" spans="1:19" s="35" customFormat="1" ht="15.75">
      <c r="A52" s="47" t="s">
        <v>112</v>
      </c>
      <c r="B52" s="42" t="s">
        <v>40</v>
      </c>
      <c r="C52" s="43"/>
      <c r="D52" s="43"/>
      <c r="E52" s="59" t="e">
        <f t="shared" si="10"/>
        <v>#DIV/0!</v>
      </c>
      <c r="F52" s="43"/>
      <c r="G52" s="59" t="e">
        <f t="shared" si="11"/>
        <v>#DIV/0!</v>
      </c>
      <c r="H52" s="8"/>
      <c r="I52" s="38"/>
      <c r="J52" s="68"/>
      <c r="K52" s="62"/>
      <c r="L52" s="59"/>
      <c r="M52" s="30"/>
      <c r="N52" s="67"/>
      <c r="O52" s="58"/>
      <c r="P52" s="67"/>
      <c r="Q52" s="67"/>
      <c r="R52" s="58"/>
      <c r="S52" s="36"/>
    </row>
    <row r="53" spans="1:19" s="35" customFormat="1" ht="15.75">
      <c r="A53" s="47" t="s">
        <v>214</v>
      </c>
      <c r="B53" s="42" t="s">
        <v>213</v>
      </c>
      <c r="C53" s="43"/>
      <c r="D53" s="48"/>
      <c r="E53" s="59" t="e">
        <f t="shared" si="10"/>
        <v>#DIV/0!</v>
      </c>
      <c r="F53" s="48"/>
      <c r="G53" s="59" t="e">
        <f t="shared" si="11"/>
        <v>#DIV/0!</v>
      </c>
      <c r="H53" s="8"/>
      <c r="I53" s="36"/>
      <c r="J53" s="68"/>
      <c r="K53" s="62"/>
      <c r="L53" s="59"/>
      <c r="M53" s="30"/>
      <c r="N53" s="67"/>
      <c r="O53" s="58"/>
      <c r="P53" s="67"/>
      <c r="Q53" s="67"/>
      <c r="R53" s="58"/>
      <c r="S53" s="36"/>
    </row>
    <row r="54" spans="1:19" s="35" customFormat="1" ht="15.75">
      <c r="A54" s="47" t="s">
        <v>113</v>
      </c>
      <c r="B54" s="42" t="s">
        <v>41</v>
      </c>
      <c r="C54" s="43">
        <v>615.29999999999995</v>
      </c>
      <c r="D54" s="43">
        <v>1107.4000000000001</v>
      </c>
      <c r="E54" s="59">
        <f t="shared" si="10"/>
        <v>179.97724687144486</v>
      </c>
      <c r="F54" s="43">
        <v>1107.4000000000001</v>
      </c>
      <c r="G54" s="59">
        <f t="shared" si="11"/>
        <v>179.97724687144486</v>
      </c>
      <c r="H54" s="8"/>
      <c r="I54" s="38"/>
      <c r="J54" s="68">
        <v>1132.5999999999999</v>
      </c>
      <c r="K54" s="62">
        <f>J54/D54*100</f>
        <v>102.27560050568898</v>
      </c>
      <c r="L54" s="59">
        <f t="shared" si="12"/>
        <v>102.27560050568898</v>
      </c>
      <c r="M54" s="38"/>
      <c r="N54" s="67">
        <v>1414.8</v>
      </c>
      <c r="O54" s="59">
        <f>N54/J54*100</f>
        <v>124.91612219671553</v>
      </c>
      <c r="P54" s="69"/>
      <c r="Q54" s="67">
        <v>1547.5</v>
      </c>
      <c r="R54" s="59">
        <f>Q54/N54*100</f>
        <v>109.37941758552445</v>
      </c>
      <c r="S54" s="38"/>
    </row>
    <row r="55" spans="1:19" s="35" customFormat="1" ht="15.75">
      <c r="A55" s="47" t="s">
        <v>114</v>
      </c>
      <c r="B55" s="42" t="s">
        <v>42</v>
      </c>
      <c r="C55" s="43"/>
      <c r="D55" s="50"/>
      <c r="E55" s="59" t="e">
        <f t="shared" si="10"/>
        <v>#DIV/0!</v>
      </c>
      <c r="F55" s="50"/>
      <c r="G55" s="59" t="e">
        <f t="shared" si="11"/>
        <v>#DIV/0!</v>
      </c>
      <c r="H55" s="8"/>
      <c r="I55" s="36"/>
      <c r="J55" s="68"/>
      <c r="K55" s="62"/>
      <c r="L55" s="59"/>
      <c r="M55" s="38"/>
      <c r="N55" s="67"/>
      <c r="O55" s="58"/>
      <c r="P55" s="69"/>
      <c r="Q55" s="67"/>
      <c r="R55" s="58"/>
      <c r="S55" s="36"/>
    </row>
    <row r="56" spans="1:19" s="35" customFormat="1" ht="15.75">
      <c r="A56" s="47" t="s">
        <v>115</v>
      </c>
      <c r="B56" s="42" t="s">
        <v>43</v>
      </c>
      <c r="C56" s="43"/>
      <c r="D56" s="50"/>
      <c r="E56" s="59" t="e">
        <f t="shared" si="10"/>
        <v>#DIV/0!</v>
      </c>
      <c r="F56" s="50"/>
      <c r="G56" s="59" t="e">
        <f t="shared" si="11"/>
        <v>#DIV/0!</v>
      </c>
      <c r="H56" s="8"/>
      <c r="I56" s="36"/>
      <c r="J56" s="68"/>
      <c r="K56" s="62"/>
      <c r="L56" s="59"/>
      <c r="M56" s="30"/>
      <c r="N56" s="67"/>
      <c r="O56" s="58"/>
      <c r="P56" s="67"/>
      <c r="Q56" s="67"/>
      <c r="R56" s="58"/>
      <c r="S56" s="36"/>
    </row>
    <row r="57" spans="1:19" s="35" customFormat="1" ht="15.75">
      <c r="A57" s="47" t="s">
        <v>116</v>
      </c>
      <c r="B57" s="42" t="s">
        <v>44</v>
      </c>
      <c r="C57" s="43"/>
      <c r="D57" s="50">
        <v>3748.6</v>
      </c>
      <c r="E57" s="59" t="e">
        <f t="shared" si="10"/>
        <v>#DIV/0!</v>
      </c>
      <c r="F57" s="50">
        <v>3748.6</v>
      </c>
      <c r="G57" s="59" t="e">
        <f t="shared" si="11"/>
        <v>#DIV/0!</v>
      </c>
      <c r="H57" s="8"/>
      <c r="I57" s="51"/>
      <c r="J57" s="68"/>
      <c r="K57" s="62"/>
      <c r="L57" s="59"/>
      <c r="M57" s="30"/>
      <c r="N57" s="67"/>
      <c r="O57" s="58"/>
      <c r="P57" s="67"/>
      <c r="Q57" s="67"/>
      <c r="R57" s="58"/>
      <c r="S57" s="36"/>
    </row>
    <row r="58" spans="1:19" s="35" customFormat="1" ht="15.75">
      <c r="A58" s="47" t="s">
        <v>117</v>
      </c>
      <c r="B58" s="42" t="s">
        <v>45</v>
      </c>
      <c r="C58" s="43">
        <v>13771.5</v>
      </c>
      <c r="D58" s="43">
        <v>10506.4</v>
      </c>
      <c r="E58" s="59">
        <f t="shared" si="10"/>
        <v>76.290890607413857</v>
      </c>
      <c r="F58" s="43">
        <v>10506.4</v>
      </c>
      <c r="G58" s="59">
        <f t="shared" si="11"/>
        <v>76.290890607413857</v>
      </c>
      <c r="H58" s="8"/>
      <c r="I58" s="36"/>
      <c r="J58" s="68">
        <v>17378.8</v>
      </c>
      <c r="K58" s="62">
        <f>J58/D58*100</f>
        <v>165.41155866900175</v>
      </c>
      <c r="L58" s="59">
        <f>J58/F58*100</f>
        <v>165.41155866900175</v>
      </c>
      <c r="M58" s="30"/>
      <c r="N58" s="67">
        <v>6277.1</v>
      </c>
      <c r="O58" s="59">
        <f>N58/J58*100</f>
        <v>36.11929477294175</v>
      </c>
      <c r="P58" s="67"/>
      <c r="Q58" s="67">
        <v>6902.6</v>
      </c>
      <c r="R58" s="59">
        <f>Q58/N58*100</f>
        <v>109.96479265903045</v>
      </c>
      <c r="S58" s="36"/>
    </row>
    <row r="59" spans="1:19" s="35" customFormat="1" ht="15.75">
      <c r="A59" s="47" t="s">
        <v>118</v>
      </c>
      <c r="B59" s="42" t="s">
        <v>46</v>
      </c>
      <c r="C59" s="43"/>
      <c r="D59" s="50"/>
      <c r="E59" s="59" t="e">
        <f t="shared" si="10"/>
        <v>#DIV/0!</v>
      </c>
      <c r="F59" s="50"/>
      <c r="G59" s="59" t="e">
        <f t="shared" si="11"/>
        <v>#DIV/0!</v>
      </c>
      <c r="H59" s="8"/>
      <c r="I59" s="51"/>
      <c r="J59" s="68"/>
      <c r="K59" s="62"/>
      <c r="L59" s="59"/>
      <c r="M59" s="38"/>
      <c r="N59" s="67"/>
      <c r="O59" s="58"/>
      <c r="P59" s="69"/>
      <c r="Q59" s="67"/>
      <c r="R59" s="58"/>
      <c r="S59" s="36"/>
    </row>
    <row r="60" spans="1:19" s="35" customFormat="1" ht="15.75">
      <c r="A60" s="47" t="s">
        <v>222</v>
      </c>
      <c r="B60" s="42" t="s">
        <v>221</v>
      </c>
      <c r="C60" s="43"/>
      <c r="D60" s="43"/>
      <c r="E60" s="59" t="e">
        <f t="shared" si="10"/>
        <v>#DIV/0!</v>
      </c>
      <c r="F60" s="43"/>
      <c r="G60" s="59" t="e">
        <f t="shared" si="11"/>
        <v>#DIV/0!</v>
      </c>
      <c r="H60" s="8"/>
      <c r="I60" s="38"/>
      <c r="J60" s="68"/>
      <c r="K60" s="62"/>
      <c r="L60" s="59"/>
      <c r="M60" s="38"/>
      <c r="N60" s="67"/>
      <c r="O60" s="58"/>
      <c r="P60" s="69"/>
      <c r="Q60" s="67"/>
      <c r="R60" s="58"/>
      <c r="S60" s="38"/>
    </row>
    <row r="61" spans="1:19" s="35" customFormat="1" ht="15.75">
      <c r="A61" s="47" t="s">
        <v>119</v>
      </c>
      <c r="B61" s="42" t="s">
        <v>47</v>
      </c>
      <c r="C61" s="43"/>
      <c r="D61" s="43"/>
      <c r="E61" s="59" t="e">
        <f t="shared" si="10"/>
        <v>#DIV/0!</v>
      </c>
      <c r="F61" s="43"/>
      <c r="G61" s="59" t="e">
        <f t="shared" si="11"/>
        <v>#DIV/0!</v>
      </c>
      <c r="H61" s="8"/>
      <c r="I61" s="51"/>
      <c r="J61" s="68"/>
      <c r="K61" s="62"/>
      <c r="L61" s="59"/>
      <c r="M61" s="30"/>
      <c r="N61" s="67"/>
      <c r="O61" s="58"/>
      <c r="P61" s="67"/>
      <c r="Q61" s="67"/>
      <c r="R61" s="58"/>
      <c r="S61" s="36"/>
    </row>
    <row r="62" spans="1:19" s="23" customFormat="1" ht="15.75">
      <c r="A62" s="81" t="s">
        <v>120</v>
      </c>
      <c r="B62" s="22" t="s">
        <v>48</v>
      </c>
      <c r="C62" s="82">
        <f>C64+C65</f>
        <v>1902.7</v>
      </c>
      <c r="D62" s="82">
        <f>D64+D65</f>
        <v>1366.3000000000002</v>
      </c>
      <c r="E62" s="59">
        <f t="shared" si="10"/>
        <v>71.808482682503822</v>
      </c>
      <c r="F62" s="82">
        <f>F64+F65</f>
        <v>1366.3000000000002</v>
      </c>
      <c r="G62" s="59">
        <f t="shared" si="11"/>
        <v>71.808482682503822</v>
      </c>
      <c r="H62" s="21"/>
      <c r="I62" s="84"/>
      <c r="J62" s="82">
        <f>J64</f>
        <v>0</v>
      </c>
      <c r="K62" s="63"/>
      <c r="L62" s="59">
        <f t="shared" si="12"/>
        <v>0</v>
      </c>
      <c r="M62" s="86"/>
      <c r="N62" s="82">
        <f>N64</f>
        <v>0</v>
      </c>
      <c r="O62" s="85"/>
      <c r="P62" s="85"/>
      <c r="Q62" s="82">
        <f>Q64</f>
        <v>0</v>
      </c>
      <c r="R62" s="59" t="e">
        <f>Q62/N62*100</f>
        <v>#DIV/0!</v>
      </c>
      <c r="S62" s="84"/>
    </row>
    <row r="63" spans="1:19" s="35" customFormat="1" ht="15.75">
      <c r="A63" s="47" t="s">
        <v>121</v>
      </c>
      <c r="B63" s="42" t="s">
        <v>49</v>
      </c>
      <c r="C63" s="43"/>
      <c r="D63" s="43"/>
      <c r="E63" s="59" t="e">
        <f t="shared" si="10"/>
        <v>#DIV/0!</v>
      </c>
      <c r="F63" s="44"/>
      <c r="G63" s="59" t="e">
        <f t="shared" si="11"/>
        <v>#DIV/0!</v>
      </c>
      <c r="H63" s="8"/>
      <c r="I63" s="38"/>
      <c r="J63" s="68"/>
      <c r="K63" s="62"/>
      <c r="L63" s="59"/>
      <c r="M63" s="30"/>
      <c r="N63" s="67"/>
      <c r="O63" s="58"/>
      <c r="P63" s="67"/>
      <c r="Q63" s="67"/>
      <c r="R63" s="58"/>
      <c r="S63" s="36"/>
    </row>
    <row r="64" spans="1:19" s="35" customFormat="1" ht="15.75">
      <c r="A64" s="47" t="s">
        <v>122</v>
      </c>
      <c r="B64" s="42" t="s">
        <v>50</v>
      </c>
      <c r="C64" s="43">
        <v>1902.7</v>
      </c>
      <c r="D64" s="43">
        <v>572.6</v>
      </c>
      <c r="E64" s="59">
        <f t="shared" si="10"/>
        <v>30.094076838177326</v>
      </c>
      <c r="F64" s="43">
        <v>572.6</v>
      </c>
      <c r="G64" s="59">
        <f t="shared" si="11"/>
        <v>30.094076838177326</v>
      </c>
      <c r="H64" s="8"/>
      <c r="I64" s="36"/>
      <c r="J64" s="68"/>
      <c r="K64" s="62"/>
      <c r="L64" s="59">
        <f t="shared" si="12"/>
        <v>0</v>
      </c>
      <c r="M64" s="30"/>
      <c r="N64" s="67"/>
      <c r="O64" s="58"/>
      <c r="P64" s="67"/>
      <c r="Q64" s="67"/>
      <c r="R64" s="58"/>
      <c r="S64" s="36"/>
    </row>
    <row r="65" spans="1:19" s="35" customFormat="1" ht="15.75">
      <c r="A65" s="47" t="s">
        <v>123</v>
      </c>
      <c r="B65" s="42" t="s">
        <v>51</v>
      </c>
      <c r="C65" s="43"/>
      <c r="D65" s="43">
        <v>793.7</v>
      </c>
      <c r="E65" s="59" t="e">
        <f t="shared" si="10"/>
        <v>#DIV/0!</v>
      </c>
      <c r="F65" s="44">
        <v>793.7</v>
      </c>
      <c r="G65" s="59" t="e">
        <f t="shared" si="11"/>
        <v>#DIV/0!</v>
      </c>
      <c r="H65" s="8"/>
      <c r="I65" s="38"/>
      <c r="J65" s="68"/>
      <c r="K65" s="62"/>
      <c r="L65" s="59"/>
      <c r="M65" s="30"/>
      <c r="N65" s="67"/>
      <c r="O65" s="58"/>
      <c r="P65" s="67"/>
      <c r="Q65" s="67"/>
      <c r="R65" s="58"/>
      <c r="S65" s="36"/>
    </row>
    <row r="66" spans="1:19" s="35" customFormat="1" ht="30">
      <c r="A66" s="47" t="s">
        <v>216</v>
      </c>
      <c r="B66" s="42" t="s">
        <v>215</v>
      </c>
      <c r="C66" s="43"/>
      <c r="D66" s="48"/>
      <c r="E66" s="59" t="e">
        <f t="shared" si="10"/>
        <v>#DIV/0!</v>
      </c>
      <c r="F66" s="44"/>
      <c r="G66" s="59" t="e">
        <f t="shared" si="11"/>
        <v>#DIV/0!</v>
      </c>
      <c r="H66" s="8"/>
      <c r="I66" s="36"/>
      <c r="J66" s="68"/>
      <c r="K66" s="62"/>
      <c r="L66" s="59"/>
      <c r="M66" s="30"/>
      <c r="N66" s="67"/>
      <c r="O66" s="58"/>
      <c r="P66" s="67"/>
      <c r="Q66" s="67"/>
      <c r="R66" s="58"/>
      <c r="S66" s="36"/>
    </row>
    <row r="67" spans="1:19" s="35" customFormat="1" ht="15.75">
      <c r="A67" s="47" t="s">
        <v>124</v>
      </c>
      <c r="B67" s="42" t="s">
        <v>52</v>
      </c>
      <c r="C67" s="43"/>
      <c r="D67" s="43"/>
      <c r="E67" s="59" t="e">
        <f t="shared" si="10"/>
        <v>#DIV/0!</v>
      </c>
      <c r="F67" s="44"/>
      <c r="G67" s="59" t="e">
        <f t="shared" si="11"/>
        <v>#DIV/0!</v>
      </c>
      <c r="H67" s="8"/>
      <c r="I67" s="38"/>
      <c r="J67" s="68"/>
      <c r="K67" s="62"/>
      <c r="L67" s="59"/>
      <c r="M67" s="30"/>
      <c r="N67" s="67"/>
      <c r="O67" s="58"/>
      <c r="P67" s="67"/>
      <c r="Q67" s="67"/>
      <c r="R67" s="58"/>
      <c r="S67" s="36"/>
    </row>
    <row r="68" spans="1:19" s="23" customFormat="1" ht="15.75">
      <c r="A68" s="81" t="s">
        <v>125</v>
      </c>
      <c r="B68" s="22" t="s">
        <v>53</v>
      </c>
      <c r="C68" s="82">
        <f>C70</f>
        <v>2605</v>
      </c>
      <c r="D68" s="82">
        <f>D70</f>
        <v>1820.9</v>
      </c>
      <c r="E68" s="59">
        <f t="shared" si="10"/>
        <v>69.900191938579653</v>
      </c>
      <c r="F68" s="82">
        <f>F70</f>
        <v>1820.9</v>
      </c>
      <c r="G68" s="59">
        <f t="shared" si="11"/>
        <v>69.900191938579653</v>
      </c>
      <c r="H68" s="64"/>
      <c r="I68" s="84"/>
      <c r="J68" s="82">
        <f>J70</f>
        <v>0</v>
      </c>
      <c r="K68" s="62">
        <f>J68/D68*100</f>
        <v>0</v>
      </c>
      <c r="L68" s="59">
        <f>L66</f>
        <v>0</v>
      </c>
      <c r="M68" s="88"/>
      <c r="N68" s="85"/>
      <c r="O68" s="63"/>
      <c r="P68" s="85"/>
      <c r="Q68" s="85"/>
      <c r="R68" s="63"/>
      <c r="S68" s="84"/>
    </row>
    <row r="69" spans="1:19" s="35" customFormat="1" ht="15.75">
      <c r="A69" s="47" t="s">
        <v>126</v>
      </c>
      <c r="B69" s="42" t="s">
        <v>54</v>
      </c>
      <c r="C69" s="43"/>
      <c r="D69" s="48"/>
      <c r="E69" s="59" t="e">
        <f t="shared" si="10"/>
        <v>#DIV/0!</v>
      </c>
      <c r="F69" s="44"/>
      <c r="G69" s="59" t="e">
        <f t="shared" si="11"/>
        <v>#DIV/0!</v>
      </c>
      <c r="H69" s="8"/>
      <c r="I69" s="36"/>
      <c r="J69" s="68"/>
      <c r="K69" s="62"/>
      <c r="L69" s="59" t="e">
        <f t="shared" si="12"/>
        <v>#DIV/0!</v>
      </c>
      <c r="M69" s="30"/>
      <c r="N69" s="67"/>
      <c r="O69" s="58"/>
      <c r="P69" s="67"/>
      <c r="Q69" s="67"/>
      <c r="R69" s="58"/>
      <c r="S69" s="36"/>
    </row>
    <row r="70" spans="1:19" s="35" customFormat="1" ht="15.75">
      <c r="A70" s="47" t="s">
        <v>127</v>
      </c>
      <c r="B70" s="42" t="s">
        <v>55</v>
      </c>
      <c r="C70" s="43">
        <v>2605</v>
      </c>
      <c r="D70" s="43">
        <v>1820.9</v>
      </c>
      <c r="E70" s="59">
        <f t="shared" si="10"/>
        <v>69.900191938579653</v>
      </c>
      <c r="F70" s="44">
        <v>1820.9</v>
      </c>
      <c r="G70" s="59">
        <f t="shared" si="11"/>
        <v>69.900191938579653</v>
      </c>
      <c r="H70" s="8"/>
      <c r="I70" s="38"/>
      <c r="J70" s="68"/>
      <c r="K70" s="62">
        <f>J70/D70*100</f>
        <v>0</v>
      </c>
      <c r="L70" s="59">
        <f t="shared" si="12"/>
        <v>0</v>
      </c>
      <c r="M70" s="38"/>
      <c r="N70" s="67"/>
      <c r="O70" s="59" t="e">
        <f>N70/J70*100</f>
        <v>#DIV/0!</v>
      </c>
      <c r="P70" s="69"/>
      <c r="Q70" s="67"/>
      <c r="R70" s="58"/>
      <c r="S70" s="36"/>
    </row>
    <row r="71" spans="1:19" s="35" customFormat="1" ht="15.75">
      <c r="A71" s="47" t="s">
        <v>128</v>
      </c>
      <c r="B71" s="42" t="s">
        <v>56</v>
      </c>
      <c r="C71" s="43"/>
      <c r="D71" s="50"/>
      <c r="E71" s="59" t="e">
        <f t="shared" si="10"/>
        <v>#DIV/0!</v>
      </c>
      <c r="F71" s="44"/>
      <c r="G71" s="59" t="e">
        <f t="shared" si="11"/>
        <v>#DIV/0!</v>
      </c>
      <c r="H71" s="8"/>
      <c r="I71" s="36"/>
      <c r="J71" s="68"/>
      <c r="K71" s="62"/>
      <c r="L71" s="59" t="e">
        <f t="shared" si="12"/>
        <v>#DIV/0!</v>
      </c>
      <c r="M71" s="30"/>
      <c r="N71" s="67"/>
      <c r="O71" s="58"/>
      <c r="P71" s="67"/>
      <c r="Q71" s="67"/>
      <c r="R71" s="58"/>
      <c r="S71" s="36"/>
    </row>
    <row r="72" spans="1:19" s="23" customFormat="1" ht="15.75">
      <c r="A72" s="81" t="s">
        <v>129</v>
      </c>
      <c r="B72" s="22" t="s">
        <v>57</v>
      </c>
      <c r="C72" s="82">
        <f>C73+C74+C75+C79+C81</f>
        <v>110466.59999999999</v>
      </c>
      <c r="D72" s="82">
        <f>D73+D74+D75+D79+D81</f>
        <v>136122.19999999998</v>
      </c>
      <c r="E72" s="59">
        <f t="shared" si="10"/>
        <v>123.22475752851993</v>
      </c>
      <c r="F72" s="82">
        <f>F73+F74+F75+F79+F81</f>
        <v>136121.9</v>
      </c>
      <c r="G72" s="59">
        <f t="shared" si="11"/>
        <v>123.22448595322027</v>
      </c>
      <c r="H72" s="64"/>
      <c r="I72" s="63"/>
      <c r="J72" s="82">
        <f>J73+J74+J75+J79+J81</f>
        <v>87517.2</v>
      </c>
      <c r="K72" s="62">
        <f>J72/D72*100</f>
        <v>64.293113099847048</v>
      </c>
      <c r="L72" s="59">
        <f t="shared" si="12"/>
        <v>64.293254795885161</v>
      </c>
      <c r="M72" s="63"/>
      <c r="N72" s="82">
        <f>N73+N74+N75+N79+N81</f>
        <v>80107.100000000006</v>
      </c>
      <c r="O72" s="59">
        <f t="shared" ref="O72:O75" si="17">N72/J72*100</f>
        <v>91.532978660194814</v>
      </c>
      <c r="P72" s="63"/>
      <c r="Q72" s="82">
        <f>Q73+Q74+Q75+Q79+Q81</f>
        <v>78081.399999999994</v>
      </c>
      <c r="R72" s="59">
        <f t="shared" ref="R72:R75" si="18">Q72/N72*100</f>
        <v>97.471260350206151</v>
      </c>
      <c r="S72" s="63"/>
    </row>
    <row r="73" spans="1:19" s="35" customFormat="1" ht="15.75">
      <c r="A73" s="47" t="s">
        <v>130</v>
      </c>
      <c r="B73" s="42" t="s">
        <v>58</v>
      </c>
      <c r="C73" s="43">
        <v>24681.7</v>
      </c>
      <c r="D73" s="43">
        <v>19243.099999999999</v>
      </c>
      <c r="E73" s="59">
        <f t="shared" si="10"/>
        <v>77.965051029710267</v>
      </c>
      <c r="F73" s="43">
        <v>19243.099999999999</v>
      </c>
      <c r="G73" s="59">
        <f t="shared" si="11"/>
        <v>77.965051029710267</v>
      </c>
      <c r="H73" s="8"/>
      <c r="I73" s="62"/>
      <c r="J73" s="62">
        <v>17172.900000000001</v>
      </c>
      <c r="K73" s="62">
        <f>J73/D73*100</f>
        <v>89.241858120573099</v>
      </c>
      <c r="L73" s="59">
        <f t="shared" si="12"/>
        <v>89.241858120573099</v>
      </c>
      <c r="M73" s="62"/>
      <c r="N73" s="62">
        <v>16556.5</v>
      </c>
      <c r="O73" s="59">
        <f t="shared" si="17"/>
        <v>96.410623715272308</v>
      </c>
      <c r="P73" s="62"/>
      <c r="Q73" s="62">
        <v>14906.3</v>
      </c>
      <c r="R73" s="59">
        <f t="shared" si="18"/>
        <v>90.032917585238422</v>
      </c>
      <c r="S73" s="62"/>
    </row>
    <row r="74" spans="1:19" s="35" customFormat="1" ht="15.75">
      <c r="A74" s="47" t="s">
        <v>131</v>
      </c>
      <c r="B74" s="42" t="s">
        <v>59</v>
      </c>
      <c r="C74" s="43">
        <v>71920.600000000006</v>
      </c>
      <c r="D74" s="43">
        <v>101233.5</v>
      </c>
      <c r="E74" s="59">
        <f t="shared" si="10"/>
        <v>140.75730736395414</v>
      </c>
      <c r="F74" s="43">
        <v>101233.5</v>
      </c>
      <c r="G74" s="59">
        <f t="shared" si="11"/>
        <v>140.75730736395414</v>
      </c>
      <c r="H74" s="8"/>
      <c r="I74" s="62"/>
      <c r="J74" s="62">
        <v>53443.5</v>
      </c>
      <c r="K74" s="62">
        <f>J74/D74*100</f>
        <v>52.792306894456878</v>
      </c>
      <c r="L74" s="59">
        <f t="shared" si="12"/>
        <v>52.792306894456878</v>
      </c>
      <c r="M74" s="62"/>
      <c r="N74" s="62">
        <v>53035.5</v>
      </c>
      <c r="O74" s="59">
        <f t="shared" si="17"/>
        <v>99.236576945746449</v>
      </c>
      <c r="P74" s="62"/>
      <c r="Q74" s="62">
        <v>51950.1</v>
      </c>
      <c r="R74" s="59">
        <f t="shared" si="18"/>
        <v>97.953446276550608</v>
      </c>
      <c r="S74" s="62"/>
    </row>
    <row r="75" spans="1:19" s="35" customFormat="1" ht="15.75">
      <c r="A75" s="47" t="s">
        <v>132</v>
      </c>
      <c r="B75" s="42" t="s">
        <v>60</v>
      </c>
      <c r="C75" s="43">
        <v>11651.9</v>
      </c>
      <c r="D75" s="43">
        <v>13719</v>
      </c>
      <c r="E75" s="59">
        <f t="shared" si="10"/>
        <v>117.74045434650142</v>
      </c>
      <c r="F75" s="43">
        <v>13719</v>
      </c>
      <c r="G75" s="59">
        <f t="shared" si="11"/>
        <v>117.74045434650142</v>
      </c>
      <c r="H75" s="8"/>
      <c r="I75" s="62"/>
      <c r="J75" s="62">
        <v>14287</v>
      </c>
      <c r="K75" s="62">
        <f>J75/D75*100</f>
        <v>104.14024345797799</v>
      </c>
      <c r="L75" s="59">
        <f t="shared" si="12"/>
        <v>104.14024345797799</v>
      </c>
      <c r="M75" s="62"/>
      <c r="N75" s="62">
        <v>8106.7</v>
      </c>
      <c r="O75" s="59">
        <f t="shared" si="17"/>
        <v>56.74179323860853</v>
      </c>
      <c r="P75" s="62"/>
      <c r="Q75" s="62">
        <v>8798.4</v>
      </c>
      <c r="R75" s="59">
        <f t="shared" si="18"/>
        <v>108.5324484685507</v>
      </c>
      <c r="S75" s="62"/>
    </row>
    <row r="76" spans="1:19" s="35" customFormat="1" ht="15.75">
      <c r="A76" s="47" t="s">
        <v>133</v>
      </c>
      <c r="B76" s="42" t="s">
        <v>61</v>
      </c>
      <c r="C76" s="43"/>
      <c r="D76" s="43"/>
      <c r="E76" s="59" t="e">
        <f t="shared" si="10"/>
        <v>#DIV/0!</v>
      </c>
      <c r="F76" s="43"/>
      <c r="G76" s="59" t="e">
        <f t="shared" si="11"/>
        <v>#DIV/0!</v>
      </c>
      <c r="H76" s="8"/>
      <c r="I76" s="62"/>
      <c r="J76" s="62"/>
      <c r="K76" s="62"/>
      <c r="L76" s="59"/>
      <c r="M76" s="62"/>
      <c r="N76" s="62"/>
      <c r="O76" s="62"/>
      <c r="P76" s="62"/>
      <c r="Q76" s="62"/>
      <c r="R76" s="62"/>
      <c r="S76" s="62"/>
    </row>
    <row r="77" spans="1:19" s="35" customFormat="1" ht="30">
      <c r="A77" s="47" t="s">
        <v>134</v>
      </c>
      <c r="B77" s="42" t="s">
        <v>62</v>
      </c>
      <c r="C77" s="43"/>
      <c r="D77" s="43"/>
      <c r="E77" s="59" t="e">
        <f t="shared" si="10"/>
        <v>#DIV/0!</v>
      </c>
      <c r="F77" s="43"/>
      <c r="G77" s="59" t="e">
        <f t="shared" si="11"/>
        <v>#DIV/0!</v>
      </c>
      <c r="H77" s="8"/>
      <c r="I77" s="62"/>
      <c r="J77" s="62"/>
      <c r="K77" s="62"/>
      <c r="L77" s="59"/>
      <c r="M77" s="62"/>
      <c r="N77" s="62"/>
      <c r="O77" s="62"/>
      <c r="P77" s="62"/>
      <c r="Q77" s="62"/>
      <c r="R77" s="62"/>
      <c r="S77" s="62"/>
    </row>
    <row r="78" spans="1:19" s="35" customFormat="1" ht="15.75">
      <c r="A78" s="47" t="s">
        <v>135</v>
      </c>
      <c r="B78" s="42" t="s">
        <v>63</v>
      </c>
      <c r="C78" s="43"/>
      <c r="D78" s="48"/>
      <c r="E78" s="59" t="e">
        <f t="shared" si="10"/>
        <v>#DIV/0!</v>
      </c>
      <c r="F78" s="48"/>
      <c r="G78" s="59" t="e">
        <f t="shared" si="11"/>
        <v>#DIV/0!</v>
      </c>
      <c r="H78" s="8"/>
      <c r="I78" s="62"/>
      <c r="J78" s="62"/>
      <c r="K78" s="62"/>
      <c r="L78" s="59"/>
      <c r="M78" s="62"/>
      <c r="N78" s="62"/>
      <c r="O78" s="62"/>
      <c r="P78" s="62"/>
      <c r="Q78" s="62"/>
      <c r="R78" s="62"/>
      <c r="S78" s="62"/>
    </row>
    <row r="79" spans="1:19" s="35" customFormat="1" ht="15.75">
      <c r="A79" s="47" t="s">
        <v>136</v>
      </c>
      <c r="B79" s="42" t="s">
        <v>64</v>
      </c>
      <c r="C79" s="43">
        <v>465.7</v>
      </c>
      <c r="D79" s="43">
        <v>418.8</v>
      </c>
      <c r="E79" s="59">
        <f t="shared" si="10"/>
        <v>89.929138930642054</v>
      </c>
      <c r="F79" s="43">
        <v>418.8</v>
      </c>
      <c r="G79" s="59">
        <f t="shared" si="11"/>
        <v>89.929138930642054</v>
      </c>
      <c r="H79" s="8"/>
      <c r="I79" s="62"/>
      <c r="J79" s="62">
        <v>881.5</v>
      </c>
      <c r="K79" s="62">
        <f>J79/D79*100</f>
        <v>210.48233046800382</v>
      </c>
      <c r="L79" s="59">
        <f t="shared" si="12"/>
        <v>210.48233046800382</v>
      </c>
      <c r="M79" s="62"/>
      <c r="N79" s="62">
        <v>882.8</v>
      </c>
      <c r="O79" s="59">
        <f>N79/J79*100</f>
        <v>100.14747589336356</v>
      </c>
      <c r="P79" s="62"/>
      <c r="Q79" s="62">
        <v>882.8</v>
      </c>
      <c r="R79" s="59">
        <f>Q79/N79*100</f>
        <v>100</v>
      </c>
      <c r="S79" s="62"/>
    </row>
    <row r="80" spans="1:19" s="35" customFormat="1" ht="15.75">
      <c r="A80" s="47" t="s">
        <v>137</v>
      </c>
      <c r="B80" s="42" t="s">
        <v>65</v>
      </c>
      <c r="C80" s="43"/>
      <c r="D80" s="48"/>
      <c r="E80" s="59" t="e">
        <f t="shared" si="10"/>
        <v>#DIV/0!</v>
      </c>
      <c r="F80" s="48"/>
      <c r="G80" s="59" t="e">
        <f t="shared" si="11"/>
        <v>#DIV/0!</v>
      </c>
      <c r="H80" s="8"/>
      <c r="I80" s="62"/>
      <c r="J80" s="62"/>
      <c r="K80" s="62"/>
      <c r="L80" s="59"/>
      <c r="M80" s="62"/>
      <c r="N80" s="62"/>
      <c r="O80" s="62"/>
      <c r="P80" s="62"/>
      <c r="Q80" s="62"/>
      <c r="R80" s="62"/>
      <c r="S80" s="62"/>
    </row>
    <row r="81" spans="1:19" s="35" customFormat="1" ht="15.75">
      <c r="A81" s="47" t="s">
        <v>138</v>
      </c>
      <c r="B81" s="42" t="s">
        <v>66</v>
      </c>
      <c r="C81" s="43">
        <v>1746.7</v>
      </c>
      <c r="D81" s="43">
        <v>1507.8</v>
      </c>
      <c r="E81" s="59">
        <f t="shared" si="10"/>
        <v>86.322780099616409</v>
      </c>
      <c r="F81" s="43">
        <v>1507.5</v>
      </c>
      <c r="G81" s="59">
        <f t="shared" si="11"/>
        <v>86.305604854869173</v>
      </c>
      <c r="H81" s="8"/>
      <c r="I81" s="62"/>
      <c r="J81" s="62">
        <v>1732.3</v>
      </c>
      <c r="K81" s="62">
        <f>J81/D81*100</f>
        <v>114.88924260512003</v>
      </c>
      <c r="L81" s="59">
        <f t="shared" si="12"/>
        <v>114.91210613598672</v>
      </c>
      <c r="M81" s="62"/>
      <c r="N81" s="62">
        <v>1525.6</v>
      </c>
      <c r="O81" s="59">
        <f>N81/J81*100</f>
        <v>88.067886624718582</v>
      </c>
      <c r="P81" s="62"/>
      <c r="Q81" s="62">
        <v>1543.8</v>
      </c>
      <c r="R81" s="59">
        <f t="shared" ref="R81:R83" si="19">Q81/N81*100</f>
        <v>101.19297325642371</v>
      </c>
      <c r="S81" s="62"/>
    </row>
    <row r="82" spans="1:19" s="23" customFormat="1" ht="15.75">
      <c r="A82" s="81" t="s">
        <v>139</v>
      </c>
      <c r="B82" s="22" t="s">
        <v>67</v>
      </c>
      <c r="C82" s="82">
        <f>C83+C86</f>
        <v>20050.8</v>
      </c>
      <c r="D82" s="82">
        <f>D83+D86</f>
        <v>19553</v>
      </c>
      <c r="E82" s="59">
        <f t="shared" si="10"/>
        <v>97.517306042651668</v>
      </c>
      <c r="F82" s="82">
        <f>F83+F86</f>
        <v>19553</v>
      </c>
      <c r="G82" s="59">
        <f t="shared" si="11"/>
        <v>97.517306042651668</v>
      </c>
      <c r="H82" s="64"/>
      <c r="I82" s="98"/>
      <c r="J82" s="82">
        <f>J83+J86</f>
        <v>18942.8</v>
      </c>
      <c r="K82" s="62">
        <f>J82/D82*100</f>
        <v>96.879251265790415</v>
      </c>
      <c r="L82" s="59">
        <f t="shared" si="12"/>
        <v>96.879251265790415</v>
      </c>
      <c r="M82" s="88"/>
      <c r="N82" s="82">
        <f>N83+N86</f>
        <v>12132.199999999999</v>
      </c>
      <c r="O82" s="59">
        <f t="shared" ref="O82:O83" si="20">N82/J82*100</f>
        <v>64.04649787782165</v>
      </c>
      <c r="P82" s="85"/>
      <c r="Q82" s="82">
        <f>Q83+Q86</f>
        <v>13377.400000000001</v>
      </c>
      <c r="R82" s="59">
        <f t="shared" si="19"/>
        <v>110.26359605018052</v>
      </c>
      <c r="S82" s="84"/>
    </row>
    <row r="83" spans="1:19" s="35" customFormat="1" ht="15.75">
      <c r="A83" s="47" t="s">
        <v>140</v>
      </c>
      <c r="B83" s="42" t="s">
        <v>68</v>
      </c>
      <c r="C83" s="43">
        <v>16668.7</v>
      </c>
      <c r="D83" s="43">
        <v>14718.1</v>
      </c>
      <c r="E83" s="59">
        <f t="shared" si="10"/>
        <v>88.297827665024869</v>
      </c>
      <c r="F83" s="43">
        <v>14718.1</v>
      </c>
      <c r="G83" s="59">
        <f t="shared" si="11"/>
        <v>88.297827665024869</v>
      </c>
      <c r="H83" s="8"/>
      <c r="I83" s="99"/>
      <c r="J83" s="68">
        <v>14107.9</v>
      </c>
      <c r="K83" s="62">
        <f>J83/D83*100</f>
        <v>95.854084426658332</v>
      </c>
      <c r="L83" s="59">
        <f t="shared" si="12"/>
        <v>95.854084426658332</v>
      </c>
      <c r="M83" s="30"/>
      <c r="N83" s="67">
        <v>8872.2999999999993</v>
      </c>
      <c r="O83" s="59">
        <f t="shared" si="20"/>
        <v>62.888877862757738</v>
      </c>
      <c r="P83" s="67"/>
      <c r="Q83" s="67">
        <v>10015.1</v>
      </c>
      <c r="R83" s="59">
        <f t="shared" si="19"/>
        <v>112.88053830461099</v>
      </c>
      <c r="S83" s="36"/>
    </row>
    <row r="84" spans="1:19" s="35" customFormat="1" ht="15.75">
      <c r="A84" s="47" t="s">
        <v>141</v>
      </c>
      <c r="B84" s="42" t="s">
        <v>69</v>
      </c>
      <c r="C84" s="43"/>
      <c r="D84" s="43"/>
      <c r="E84" s="59" t="e">
        <f t="shared" si="10"/>
        <v>#DIV/0!</v>
      </c>
      <c r="F84" s="43"/>
      <c r="G84" s="59" t="e">
        <f t="shared" si="11"/>
        <v>#DIV/0!</v>
      </c>
      <c r="H84" s="8"/>
      <c r="I84" s="100"/>
      <c r="J84" s="68"/>
      <c r="K84" s="62"/>
      <c r="L84" s="59"/>
      <c r="M84" s="30"/>
      <c r="N84" s="67"/>
      <c r="O84" s="58"/>
      <c r="P84" s="67"/>
      <c r="Q84" s="67"/>
      <c r="R84" s="58"/>
      <c r="S84" s="36"/>
    </row>
    <row r="85" spans="1:19" s="35" customFormat="1" ht="15.75">
      <c r="A85" s="47" t="s">
        <v>142</v>
      </c>
      <c r="B85" s="42" t="s">
        <v>70</v>
      </c>
      <c r="C85" s="43"/>
      <c r="D85" s="48"/>
      <c r="E85" s="59" t="e">
        <f t="shared" si="10"/>
        <v>#DIV/0!</v>
      </c>
      <c r="F85" s="48"/>
      <c r="G85" s="59" t="e">
        <f t="shared" si="11"/>
        <v>#DIV/0!</v>
      </c>
      <c r="H85" s="8"/>
      <c r="I85" s="36"/>
      <c r="J85" s="68"/>
      <c r="K85" s="62"/>
      <c r="L85" s="59"/>
      <c r="M85" s="30"/>
      <c r="N85" s="67"/>
      <c r="O85" s="58"/>
      <c r="P85" s="67"/>
      <c r="Q85" s="67"/>
      <c r="R85" s="58"/>
      <c r="S85" s="36"/>
    </row>
    <row r="86" spans="1:19" s="35" customFormat="1" ht="15.75">
      <c r="A86" s="47" t="s">
        <v>143</v>
      </c>
      <c r="B86" s="42" t="s">
        <v>71</v>
      </c>
      <c r="C86" s="43">
        <v>3382.1</v>
      </c>
      <c r="D86" s="43">
        <v>4834.8999999999996</v>
      </c>
      <c r="E86" s="59">
        <f t="shared" si="10"/>
        <v>142.95556015493332</v>
      </c>
      <c r="F86" s="43">
        <v>4834.8999999999996</v>
      </c>
      <c r="G86" s="59">
        <f t="shared" si="11"/>
        <v>142.95556015493332</v>
      </c>
      <c r="H86" s="8"/>
      <c r="I86" s="38"/>
      <c r="J86" s="68">
        <v>4834.8999999999996</v>
      </c>
      <c r="K86" s="62">
        <f>J86/D86*100</f>
        <v>100</v>
      </c>
      <c r="L86" s="59">
        <f t="shared" si="12"/>
        <v>100</v>
      </c>
      <c r="M86" s="30"/>
      <c r="N86" s="67">
        <v>3259.9</v>
      </c>
      <c r="O86" s="59">
        <f>N86/J86*100</f>
        <v>67.424352106558572</v>
      </c>
      <c r="P86" s="67"/>
      <c r="Q86" s="67">
        <v>3362.3</v>
      </c>
      <c r="R86" s="59">
        <f>Q86/N86*100</f>
        <v>103.14120065032671</v>
      </c>
      <c r="S86" s="36"/>
    </row>
    <row r="87" spans="1:19" s="23" customFormat="1" ht="15.75">
      <c r="A87" s="81" t="s">
        <v>144</v>
      </c>
      <c r="B87" s="22" t="s">
        <v>72</v>
      </c>
      <c r="C87" s="82"/>
      <c r="D87" s="82"/>
      <c r="E87" s="59" t="e">
        <f t="shared" si="10"/>
        <v>#DIV/0!</v>
      </c>
      <c r="F87" s="83"/>
      <c r="G87" s="59" t="e">
        <f t="shared" si="11"/>
        <v>#DIV/0!</v>
      </c>
      <c r="H87" s="64"/>
      <c r="I87" s="84"/>
      <c r="J87" s="85"/>
      <c r="K87" s="63"/>
      <c r="L87" s="59"/>
      <c r="M87" s="88"/>
      <c r="N87" s="85"/>
      <c r="O87" s="63"/>
      <c r="P87" s="85"/>
      <c r="Q87" s="85"/>
      <c r="R87" s="63"/>
      <c r="S87" s="84"/>
    </row>
    <row r="88" spans="1:19" s="35" customFormat="1" ht="15.75">
      <c r="A88" s="47" t="s">
        <v>145</v>
      </c>
      <c r="B88" s="42" t="s">
        <v>73</v>
      </c>
      <c r="C88" s="43"/>
      <c r="D88" s="43"/>
      <c r="E88" s="59" t="e">
        <f t="shared" si="10"/>
        <v>#DIV/0!</v>
      </c>
      <c r="F88" s="44"/>
      <c r="G88" s="59" t="e">
        <f t="shared" si="11"/>
        <v>#DIV/0!</v>
      </c>
      <c r="H88" s="8"/>
      <c r="I88" s="38"/>
      <c r="J88" s="68"/>
      <c r="K88" s="62"/>
      <c r="L88" s="59"/>
      <c r="M88" s="30"/>
      <c r="N88" s="67"/>
      <c r="O88" s="58"/>
      <c r="P88" s="67"/>
      <c r="Q88" s="67"/>
      <c r="R88" s="58"/>
      <c r="S88" s="36"/>
    </row>
    <row r="89" spans="1:19" s="35" customFormat="1" ht="15.75">
      <c r="A89" s="47" t="s">
        <v>146</v>
      </c>
      <c r="B89" s="42" t="s">
        <v>74</v>
      </c>
      <c r="C89" s="43"/>
      <c r="D89" s="43"/>
      <c r="E89" s="59" t="e">
        <f t="shared" si="10"/>
        <v>#DIV/0!</v>
      </c>
      <c r="F89" s="44"/>
      <c r="G89" s="59" t="e">
        <f t="shared" si="11"/>
        <v>#DIV/0!</v>
      </c>
      <c r="H89" s="8"/>
      <c r="I89" s="38"/>
      <c r="J89" s="68"/>
      <c r="K89" s="62"/>
      <c r="L89" s="59"/>
      <c r="M89" s="30"/>
      <c r="N89" s="67"/>
      <c r="O89" s="58"/>
      <c r="P89" s="67"/>
      <c r="Q89" s="67"/>
      <c r="R89" s="58"/>
      <c r="S89" s="30"/>
    </row>
    <row r="90" spans="1:19" s="35" customFormat="1" ht="15.75">
      <c r="A90" s="47" t="s">
        <v>147</v>
      </c>
      <c r="B90" s="42" t="s">
        <v>75</v>
      </c>
      <c r="C90" s="43"/>
      <c r="D90" s="43"/>
      <c r="E90" s="59" t="e">
        <f t="shared" si="10"/>
        <v>#DIV/0!</v>
      </c>
      <c r="F90" s="44"/>
      <c r="G90" s="59" t="e">
        <f t="shared" si="11"/>
        <v>#DIV/0!</v>
      </c>
      <c r="H90" s="8"/>
      <c r="I90" s="38"/>
      <c r="J90" s="68"/>
      <c r="K90" s="62"/>
      <c r="L90" s="59"/>
      <c r="M90" s="30"/>
      <c r="N90" s="67"/>
      <c r="O90" s="58"/>
      <c r="P90" s="67"/>
      <c r="Q90" s="67"/>
      <c r="R90" s="58"/>
      <c r="S90" s="36"/>
    </row>
    <row r="91" spans="1:19" s="35" customFormat="1" ht="15.75">
      <c r="A91" s="47" t="s">
        <v>148</v>
      </c>
      <c r="B91" s="42" t="s">
        <v>76</v>
      </c>
      <c r="C91" s="43"/>
      <c r="D91" s="43"/>
      <c r="E91" s="59" t="e">
        <f t="shared" si="10"/>
        <v>#DIV/0!</v>
      </c>
      <c r="F91" s="44"/>
      <c r="G91" s="59" t="e">
        <f t="shared" si="11"/>
        <v>#DIV/0!</v>
      </c>
      <c r="H91" s="8"/>
      <c r="I91" s="36"/>
      <c r="J91" s="68"/>
      <c r="K91" s="62"/>
      <c r="L91" s="59"/>
      <c r="M91" s="30"/>
      <c r="N91" s="67"/>
      <c r="O91" s="58"/>
      <c r="P91" s="67"/>
      <c r="Q91" s="67"/>
      <c r="R91" s="58"/>
      <c r="S91" s="36"/>
    </row>
    <row r="92" spans="1:19" s="35" customFormat="1" ht="15.75">
      <c r="A92" s="47" t="s">
        <v>149</v>
      </c>
      <c r="B92" s="42" t="s">
        <v>77</v>
      </c>
      <c r="C92" s="43"/>
      <c r="D92" s="43"/>
      <c r="E92" s="59" t="e">
        <f t="shared" si="10"/>
        <v>#DIV/0!</v>
      </c>
      <c r="F92" s="44"/>
      <c r="G92" s="59" t="e">
        <f t="shared" si="11"/>
        <v>#DIV/0!</v>
      </c>
      <c r="H92" s="8"/>
      <c r="I92" s="36"/>
      <c r="J92" s="68"/>
      <c r="K92" s="62"/>
      <c r="L92" s="59"/>
      <c r="M92" s="30"/>
      <c r="N92" s="67"/>
      <c r="O92" s="58"/>
      <c r="P92" s="67"/>
      <c r="Q92" s="67"/>
      <c r="R92" s="58"/>
      <c r="S92" s="36"/>
    </row>
    <row r="93" spans="1:19" s="35" customFormat="1" ht="30">
      <c r="A93" s="47" t="s">
        <v>218</v>
      </c>
      <c r="B93" s="42" t="s">
        <v>217</v>
      </c>
      <c r="C93" s="43"/>
      <c r="D93" s="43"/>
      <c r="E93" s="59" t="e">
        <f t="shared" si="10"/>
        <v>#DIV/0!</v>
      </c>
      <c r="F93" s="44"/>
      <c r="G93" s="59" t="e">
        <f t="shared" si="11"/>
        <v>#DIV/0!</v>
      </c>
      <c r="H93" s="8"/>
      <c r="I93" s="38"/>
      <c r="J93" s="68"/>
      <c r="K93" s="62"/>
      <c r="L93" s="59"/>
      <c r="M93" s="30"/>
      <c r="N93" s="67"/>
      <c r="O93" s="58"/>
      <c r="P93" s="67"/>
      <c r="Q93" s="67"/>
      <c r="R93" s="58"/>
      <c r="S93" s="36"/>
    </row>
    <row r="94" spans="1:19" s="35" customFormat="1" ht="15.75">
      <c r="A94" s="47" t="s">
        <v>150</v>
      </c>
      <c r="B94" s="42" t="s">
        <v>78</v>
      </c>
      <c r="C94" s="43"/>
      <c r="D94" s="43"/>
      <c r="E94" s="59" t="e">
        <f t="shared" ref="E94:E117" si="21">D94/C94*100</f>
        <v>#DIV/0!</v>
      </c>
      <c r="F94" s="44"/>
      <c r="G94" s="59" t="e">
        <f t="shared" ref="G94:G117" si="22">F94/C94*100</f>
        <v>#DIV/0!</v>
      </c>
      <c r="H94" s="8"/>
      <c r="I94" s="36"/>
      <c r="J94" s="68"/>
      <c r="K94" s="62"/>
      <c r="L94" s="59"/>
      <c r="M94" s="30"/>
      <c r="N94" s="67"/>
      <c r="O94" s="58"/>
      <c r="P94" s="67"/>
      <c r="Q94" s="67"/>
      <c r="R94" s="58"/>
      <c r="S94" s="36"/>
    </row>
    <row r="95" spans="1:19" s="35" customFormat="1" ht="15.75">
      <c r="A95" s="47" t="s">
        <v>151</v>
      </c>
      <c r="B95" s="42" t="s">
        <v>79</v>
      </c>
      <c r="C95" s="43"/>
      <c r="D95" s="48"/>
      <c r="E95" s="59" t="e">
        <f t="shared" si="21"/>
        <v>#DIV/0!</v>
      </c>
      <c r="F95" s="44"/>
      <c r="G95" s="59" t="e">
        <f t="shared" si="22"/>
        <v>#DIV/0!</v>
      </c>
      <c r="H95" s="8"/>
      <c r="I95" s="36"/>
      <c r="J95" s="68"/>
      <c r="K95" s="62"/>
      <c r="L95" s="59"/>
      <c r="M95" s="30"/>
      <c r="N95" s="67"/>
      <c r="O95" s="58"/>
      <c r="P95" s="67"/>
      <c r="Q95" s="67"/>
      <c r="R95" s="58"/>
      <c r="S95" s="36"/>
    </row>
    <row r="96" spans="1:19" s="35" customFormat="1" ht="15.75">
      <c r="A96" s="47" t="s">
        <v>152</v>
      </c>
      <c r="B96" s="42" t="s">
        <v>80</v>
      </c>
      <c r="C96" s="43"/>
      <c r="D96" s="43"/>
      <c r="E96" s="59" t="e">
        <f t="shared" si="21"/>
        <v>#DIV/0!</v>
      </c>
      <c r="F96" s="44"/>
      <c r="G96" s="59" t="e">
        <f t="shared" si="22"/>
        <v>#DIV/0!</v>
      </c>
      <c r="H96" s="8"/>
      <c r="I96" s="38"/>
      <c r="J96" s="68"/>
      <c r="K96" s="62"/>
      <c r="L96" s="59"/>
      <c r="M96" s="30"/>
      <c r="N96" s="67"/>
      <c r="O96" s="58"/>
      <c r="P96" s="67"/>
      <c r="Q96" s="67"/>
      <c r="R96" s="58"/>
      <c r="S96" s="36"/>
    </row>
    <row r="97" spans="1:19" s="23" customFormat="1" ht="15.75">
      <c r="A97" s="81" t="s">
        <v>153</v>
      </c>
      <c r="B97" s="22" t="s">
        <v>81</v>
      </c>
      <c r="C97" s="89">
        <f>C98+C99+C100+C101+C102</f>
        <v>8441.1</v>
      </c>
      <c r="D97" s="89">
        <f>D98+D99+D100+D101+D102</f>
        <v>9795.4</v>
      </c>
      <c r="E97" s="59">
        <f t="shared" si="21"/>
        <v>116.04411747284121</v>
      </c>
      <c r="F97" s="89">
        <f>F98+F99+F100+F101+F102</f>
        <v>9795.4</v>
      </c>
      <c r="G97" s="59">
        <f t="shared" si="22"/>
        <v>116.04411747284121</v>
      </c>
      <c r="H97" s="90"/>
      <c r="I97" s="84"/>
      <c r="J97" s="89">
        <f>J98+J99+J100+J101+J102</f>
        <v>8179.7</v>
      </c>
      <c r="K97" s="62">
        <f t="shared" ref="K97:K101" si="23">J97/D97*100</f>
        <v>83.50552300059212</v>
      </c>
      <c r="L97" s="59">
        <f t="shared" ref="L97:L118" si="24">J97/F97*100</f>
        <v>83.50552300059212</v>
      </c>
      <c r="M97" s="88"/>
      <c r="N97" s="89">
        <f>N98+N99+N100+N101+N102</f>
        <v>8439.5999999999985</v>
      </c>
      <c r="O97" s="59">
        <f t="shared" ref="O97:O98" si="25">N97/J97*100</f>
        <v>103.17737814345267</v>
      </c>
      <c r="P97" s="85"/>
      <c r="Q97" s="89">
        <f>Q98+Q99+Q100+Q101+Q102</f>
        <v>8640.7999999999993</v>
      </c>
      <c r="R97" s="59">
        <f>Q97/N97*100</f>
        <v>102.38399924167024</v>
      </c>
      <c r="S97" s="84"/>
    </row>
    <row r="98" spans="1:19" s="35" customFormat="1" ht="15.75">
      <c r="A98" s="47" t="s">
        <v>207</v>
      </c>
      <c r="B98" s="42" t="s">
        <v>209</v>
      </c>
      <c r="C98" s="43">
        <v>1592.8</v>
      </c>
      <c r="D98" s="43">
        <v>2402.1999999999998</v>
      </c>
      <c r="E98" s="59">
        <f t="shared" si="21"/>
        <v>150.81617277749874</v>
      </c>
      <c r="F98" s="43">
        <v>2402.1999999999998</v>
      </c>
      <c r="G98" s="59">
        <f t="shared" si="22"/>
        <v>150.81617277749874</v>
      </c>
      <c r="H98" s="8"/>
      <c r="I98" s="36"/>
      <c r="J98" s="68">
        <v>2402.1999999999998</v>
      </c>
      <c r="K98" s="62">
        <f t="shared" si="23"/>
        <v>100</v>
      </c>
      <c r="L98" s="59">
        <f t="shared" si="24"/>
        <v>100</v>
      </c>
      <c r="M98" s="30"/>
      <c r="N98" s="67">
        <v>2492.6</v>
      </c>
      <c r="O98" s="59">
        <f t="shared" si="25"/>
        <v>103.76321705103655</v>
      </c>
      <c r="P98" s="67"/>
      <c r="Q98" s="67">
        <v>2510</v>
      </c>
      <c r="R98" s="59">
        <f>Q98/N98*100</f>
        <v>100.69806627617749</v>
      </c>
      <c r="S98" s="36"/>
    </row>
    <row r="99" spans="1:19" s="35" customFormat="1" ht="15.75">
      <c r="A99" s="47" t="s">
        <v>208</v>
      </c>
      <c r="B99" s="42" t="s">
        <v>210</v>
      </c>
      <c r="C99" s="43"/>
      <c r="D99" s="43"/>
      <c r="E99" s="59" t="e">
        <f t="shared" si="21"/>
        <v>#DIV/0!</v>
      </c>
      <c r="F99" s="43"/>
      <c r="G99" s="59" t="e">
        <f t="shared" si="22"/>
        <v>#DIV/0!</v>
      </c>
      <c r="H99" s="8"/>
      <c r="I99" s="52"/>
      <c r="J99" s="68"/>
      <c r="K99" s="62"/>
      <c r="L99" s="59"/>
      <c r="M99" s="52"/>
      <c r="N99" s="67"/>
      <c r="O99" s="58"/>
      <c r="P99" s="67"/>
      <c r="Q99" s="67"/>
      <c r="R99" s="58"/>
      <c r="S99" s="36"/>
    </row>
    <row r="100" spans="1:19" s="35" customFormat="1" ht="15.75">
      <c r="A100" s="47" t="s">
        <v>154</v>
      </c>
      <c r="B100" s="42" t="s">
        <v>82</v>
      </c>
      <c r="C100" s="43">
        <v>4136</v>
      </c>
      <c r="D100" s="43">
        <v>3570.1</v>
      </c>
      <c r="E100" s="59">
        <f t="shared" si="21"/>
        <v>86.317698259187608</v>
      </c>
      <c r="F100" s="43">
        <v>3570.1</v>
      </c>
      <c r="G100" s="59">
        <f t="shared" si="22"/>
        <v>86.317698259187608</v>
      </c>
      <c r="H100" s="8"/>
      <c r="I100" s="103"/>
      <c r="J100" s="68">
        <v>2524.3000000000002</v>
      </c>
      <c r="K100" s="62">
        <f t="shared" si="23"/>
        <v>70.706702893476375</v>
      </c>
      <c r="L100" s="59">
        <f t="shared" si="24"/>
        <v>70.706702893476375</v>
      </c>
      <c r="M100" s="30"/>
      <c r="N100" s="67">
        <v>2612.1999999999998</v>
      </c>
      <c r="O100" s="59">
        <f t="shared" ref="O100:O101" si="26">N100/J100*100</f>
        <v>103.48215346828822</v>
      </c>
      <c r="P100" s="58"/>
      <c r="Q100" s="67">
        <v>2714.4</v>
      </c>
      <c r="R100" s="59">
        <f>Q100/N100*100</f>
        <v>103.91241099456398</v>
      </c>
      <c r="S100" s="36"/>
    </row>
    <row r="101" spans="1:19" s="35" customFormat="1" ht="15.75">
      <c r="A101" s="47" t="s">
        <v>155</v>
      </c>
      <c r="B101" s="42" t="s">
        <v>83</v>
      </c>
      <c r="C101" s="43">
        <v>2712.3</v>
      </c>
      <c r="D101" s="43">
        <v>3823.1</v>
      </c>
      <c r="E101" s="59">
        <f t="shared" si="21"/>
        <v>140.95417173616488</v>
      </c>
      <c r="F101" s="43">
        <v>3823.1</v>
      </c>
      <c r="G101" s="59">
        <f t="shared" si="22"/>
        <v>140.95417173616488</v>
      </c>
      <c r="H101" s="8"/>
      <c r="I101" s="104"/>
      <c r="J101" s="68">
        <v>3253.2</v>
      </c>
      <c r="K101" s="62">
        <f t="shared" si="23"/>
        <v>85.09324893411106</v>
      </c>
      <c r="L101" s="59">
        <f t="shared" si="24"/>
        <v>85.09324893411106</v>
      </c>
      <c r="M101" s="30"/>
      <c r="N101" s="67">
        <v>3334.8</v>
      </c>
      <c r="O101" s="59">
        <f t="shared" si="26"/>
        <v>102.50829952047215</v>
      </c>
      <c r="P101" s="58"/>
      <c r="Q101" s="67">
        <v>3416.4</v>
      </c>
      <c r="R101" s="59">
        <f>Q101/N101*100</f>
        <v>102.44692335372436</v>
      </c>
      <c r="S101" s="36"/>
    </row>
    <row r="102" spans="1:19" s="35" customFormat="1" ht="15.75">
      <c r="A102" s="47" t="s">
        <v>156</v>
      </c>
      <c r="B102" s="42" t="s">
        <v>84</v>
      </c>
      <c r="C102" s="43"/>
      <c r="D102" s="43"/>
      <c r="E102" s="59" t="e">
        <f t="shared" si="21"/>
        <v>#DIV/0!</v>
      </c>
      <c r="F102" s="43"/>
      <c r="G102" s="59" t="e">
        <f t="shared" si="22"/>
        <v>#DIV/0!</v>
      </c>
      <c r="H102" s="8"/>
      <c r="I102" s="53"/>
      <c r="J102" s="68"/>
      <c r="K102" s="62"/>
      <c r="L102" s="59"/>
      <c r="M102" s="30"/>
      <c r="N102" s="67"/>
      <c r="O102" s="58"/>
      <c r="P102" s="58"/>
      <c r="Q102" s="67"/>
      <c r="R102" s="58"/>
      <c r="S102" s="36"/>
    </row>
    <row r="103" spans="1:19" s="23" customFormat="1" ht="15.75">
      <c r="A103" s="81" t="s">
        <v>157</v>
      </c>
      <c r="B103" s="22" t="s">
        <v>85</v>
      </c>
      <c r="C103" s="85">
        <f>C104</f>
        <v>60</v>
      </c>
      <c r="D103" s="85">
        <f>D104</f>
        <v>85.2</v>
      </c>
      <c r="E103" s="59">
        <f t="shared" si="21"/>
        <v>142.00000000000003</v>
      </c>
      <c r="F103" s="85">
        <f>F104</f>
        <v>85.2</v>
      </c>
      <c r="G103" s="59">
        <f t="shared" si="22"/>
        <v>142.00000000000003</v>
      </c>
      <c r="H103" s="64"/>
      <c r="I103" s="91"/>
      <c r="J103" s="85">
        <f>J104</f>
        <v>85.2</v>
      </c>
      <c r="K103" s="63"/>
      <c r="L103" s="59"/>
      <c r="M103" s="88"/>
      <c r="N103" s="85">
        <f>N104</f>
        <v>88.5</v>
      </c>
      <c r="O103" s="59">
        <f t="shared" ref="O103:O104" si="27">N103/J103*100</f>
        <v>103.87323943661973</v>
      </c>
      <c r="P103" s="63"/>
      <c r="Q103" s="85">
        <f>Q104</f>
        <v>88.5</v>
      </c>
      <c r="R103" s="59">
        <f>Q103/N103*100</f>
        <v>100</v>
      </c>
      <c r="S103" s="84"/>
    </row>
    <row r="104" spans="1:19" s="35" customFormat="1" ht="15.75">
      <c r="A104" s="47" t="s">
        <v>158</v>
      </c>
      <c r="B104" s="42" t="s">
        <v>86</v>
      </c>
      <c r="C104" s="43">
        <v>60</v>
      </c>
      <c r="D104" s="43">
        <v>85.2</v>
      </c>
      <c r="E104" s="59">
        <f t="shared" si="21"/>
        <v>142.00000000000003</v>
      </c>
      <c r="F104" s="44">
        <v>85.2</v>
      </c>
      <c r="G104" s="59">
        <f t="shared" si="22"/>
        <v>142.00000000000003</v>
      </c>
      <c r="H104" s="8"/>
      <c r="I104" s="36"/>
      <c r="J104" s="68">
        <v>85.2</v>
      </c>
      <c r="K104" s="62"/>
      <c r="L104" s="59"/>
      <c r="M104" s="30"/>
      <c r="N104" s="67">
        <v>88.5</v>
      </c>
      <c r="O104" s="59">
        <f t="shared" si="27"/>
        <v>103.87323943661973</v>
      </c>
      <c r="P104" s="58"/>
      <c r="Q104" s="67">
        <v>88.5</v>
      </c>
      <c r="R104" s="59">
        <f>Q104/N104*100</f>
        <v>100</v>
      </c>
      <c r="S104" s="36"/>
    </row>
    <row r="105" spans="1:19" s="35" customFormat="1" ht="15.75">
      <c r="A105" s="47" t="s">
        <v>159</v>
      </c>
      <c r="B105" s="42" t="s">
        <v>87</v>
      </c>
      <c r="C105" s="43"/>
      <c r="D105" s="43"/>
      <c r="E105" s="59" t="e">
        <f t="shared" si="21"/>
        <v>#DIV/0!</v>
      </c>
      <c r="F105" s="44"/>
      <c r="G105" s="59" t="e">
        <f t="shared" si="22"/>
        <v>#DIV/0!</v>
      </c>
      <c r="H105" s="8"/>
      <c r="I105" s="36"/>
      <c r="J105" s="68"/>
      <c r="K105" s="62"/>
      <c r="L105" s="59"/>
      <c r="M105" s="30"/>
      <c r="N105" s="67"/>
      <c r="O105" s="58"/>
      <c r="P105" s="58"/>
      <c r="Q105" s="67"/>
      <c r="R105" s="58"/>
      <c r="S105" s="54"/>
    </row>
    <row r="106" spans="1:19" s="35" customFormat="1" ht="15.75">
      <c r="A106" s="47" t="s">
        <v>160</v>
      </c>
      <c r="B106" s="42" t="s">
        <v>88</v>
      </c>
      <c r="C106" s="43"/>
      <c r="D106" s="43"/>
      <c r="E106" s="59" t="e">
        <f t="shared" si="21"/>
        <v>#DIV/0!</v>
      </c>
      <c r="F106" s="44"/>
      <c r="G106" s="59" t="e">
        <f t="shared" si="22"/>
        <v>#DIV/0!</v>
      </c>
      <c r="H106" s="8"/>
      <c r="I106" s="38"/>
      <c r="J106" s="68"/>
      <c r="K106" s="62"/>
      <c r="L106" s="59"/>
      <c r="M106" s="30"/>
      <c r="N106" s="67"/>
      <c r="O106" s="58"/>
      <c r="P106" s="58"/>
      <c r="Q106" s="67"/>
      <c r="R106" s="58"/>
      <c r="S106" s="36"/>
    </row>
    <row r="107" spans="1:19" s="35" customFormat="1" ht="15.75">
      <c r="A107" s="47" t="s">
        <v>161</v>
      </c>
      <c r="B107" s="42" t="s">
        <v>89</v>
      </c>
      <c r="C107" s="43"/>
      <c r="D107" s="43"/>
      <c r="E107" s="59" t="e">
        <f t="shared" si="21"/>
        <v>#DIV/0!</v>
      </c>
      <c r="F107" s="44"/>
      <c r="G107" s="59" t="e">
        <f t="shared" si="22"/>
        <v>#DIV/0!</v>
      </c>
      <c r="H107" s="8"/>
      <c r="I107" s="36"/>
      <c r="J107" s="68"/>
      <c r="K107" s="62"/>
      <c r="L107" s="59"/>
      <c r="M107" s="30"/>
      <c r="N107" s="67"/>
      <c r="O107" s="58"/>
      <c r="P107" s="58"/>
      <c r="Q107" s="67"/>
      <c r="R107" s="58"/>
      <c r="S107" s="36"/>
    </row>
    <row r="108" spans="1:19" s="23" customFormat="1" ht="15.75">
      <c r="A108" s="81" t="s">
        <v>162</v>
      </c>
      <c r="B108" s="22" t="s">
        <v>90</v>
      </c>
      <c r="C108" s="82">
        <f>C110</f>
        <v>1500</v>
      </c>
      <c r="D108" s="82">
        <f>D110</f>
        <v>1480</v>
      </c>
      <c r="E108" s="59">
        <f t="shared" si="21"/>
        <v>98.666666666666671</v>
      </c>
      <c r="F108" s="82">
        <f>F110</f>
        <v>1480</v>
      </c>
      <c r="G108" s="59">
        <f t="shared" si="22"/>
        <v>98.666666666666671</v>
      </c>
      <c r="H108" s="64"/>
      <c r="I108" s="84"/>
      <c r="J108" s="82">
        <f>J110</f>
        <v>1480</v>
      </c>
      <c r="K108" s="62">
        <f t="shared" ref="K108:K115" si="28">J108/D108*100</f>
        <v>100</v>
      </c>
      <c r="L108" s="59">
        <f t="shared" si="24"/>
        <v>100</v>
      </c>
      <c r="M108" s="88"/>
      <c r="N108" s="82">
        <f>N110</f>
        <v>1323.4</v>
      </c>
      <c r="O108" s="59">
        <f>N108/J108*100</f>
        <v>89.418918918918919</v>
      </c>
      <c r="P108" s="63"/>
      <c r="Q108" s="82">
        <f>Q110</f>
        <v>1397</v>
      </c>
      <c r="R108" s="59">
        <f>Q108/N108*100</f>
        <v>105.56143267341696</v>
      </c>
      <c r="S108" s="84"/>
    </row>
    <row r="109" spans="1:19" s="35" customFormat="1" ht="15.75">
      <c r="A109" s="47" t="s">
        <v>163</v>
      </c>
      <c r="B109" s="42" t="s">
        <v>91</v>
      </c>
      <c r="C109" s="43"/>
      <c r="D109" s="43"/>
      <c r="E109" s="59" t="e">
        <f t="shared" si="21"/>
        <v>#DIV/0!</v>
      </c>
      <c r="F109" s="44"/>
      <c r="G109" s="59" t="e">
        <f t="shared" si="22"/>
        <v>#DIV/0!</v>
      </c>
      <c r="H109" s="8"/>
      <c r="I109" s="98"/>
      <c r="J109" s="68"/>
      <c r="K109" s="62"/>
      <c r="L109" s="59"/>
      <c r="M109" s="30"/>
      <c r="N109" s="67"/>
      <c r="O109" s="58"/>
      <c r="P109" s="58"/>
      <c r="Q109" s="67"/>
      <c r="R109" s="58"/>
      <c r="S109" s="36"/>
    </row>
    <row r="110" spans="1:19" s="35" customFormat="1" ht="15.75">
      <c r="A110" s="47" t="s">
        <v>164</v>
      </c>
      <c r="B110" s="42" t="s">
        <v>92</v>
      </c>
      <c r="C110" s="43">
        <v>1500</v>
      </c>
      <c r="D110" s="43">
        <v>1480</v>
      </c>
      <c r="E110" s="59">
        <f t="shared" si="21"/>
        <v>98.666666666666671</v>
      </c>
      <c r="F110" s="43">
        <v>1480</v>
      </c>
      <c r="G110" s="59">
        <f t="shared" si="22"/>
        <v>98.666666666666671</v>
      </c>
      <c r="H110" s="8"/>
      <c r="I110" s="99"/>
      <c r="J110" s="68">
        <v>1480</v>
      </c>
      <c r="K110" s="62">
        <f t="shared" si="28"/>
        <v>100</v>
      </c>
      <c r="L110" s="59">
        <f t="shared" si="24"/>
        <v>100</v>
      </c>
      <c r="M110" s="30"/>
      <c r="N110" s="67">
        <v>1323.4</v>
      </c>
      <c r="O110" s="59">
        <f>N110/J110*100</f>
        <v>89.418918918918919</v>
      </c>
      <c r="P110" s="58"/>
      <c r="Q110" s="67">
        <v>1397</v>
      </c>
      <c r="R110" s="59">
        <f>Q110/N110*100</f>
        <v>105.56143267341696</v>
      </c>
      <c r="S110" s="36"/>
    </row>
    <row r="111" spans="1:19" s="35" customFormat="1" ht="15.75">
      <c r="A111" s="47" t="s">
        <v>165</v>
      </c>
      <c r="B111" s="42" t="s">
        <v>93</v>
      </c>
      <c r="C111" s="43"/>
      <c r="D111" s="43"/>
      <c r="E111" s="59" t="e">
        <f t="shared" si="21"/>
        <v>#DIV/0!</v>
      </c>
      <c r="F111" s="44"/>
      <c r="G111" s="59" t="e">
        <f t="shared" si="22"/>
        <v>#DIV/0!</v>
      </c>
      <c r="H111" s="8"/>
      <c r="I111" s="100"/>
      <c r="J111" s="68"/>
      <c r="K111" s="62"/>
      <c r="L111" s="59"/>
      <c r="M111" s="37"/>
      <c r="N111" s="67"/>
      <c r="O111" s="58"/>
      <c r="P111" s="58"/>
      <c r="Q111" s="67"/>
      <c r="R111" s="58"/>
      <c r="S111" s="36"/>
    </row>
    <row r="112" spans="1:19" s="23" customFormat="1" ht="28.5">
      <c r="A112" s="81" t="s">
        <v>166</v>
      </c>
      <c r="B112" s="22" t="s">
        <v>94</v>
      </c>
      <c r="C112" s="82">
        <f>C113</f>
        <v>22.6</v>
      </c>
      <c r="D112" s="82">
        <f>D113</f>
        <v>31.4</v>
      </c>
      <c r="E112" s="59">
        <f t="shared" si="21"/>
        <v>138.93805309734512</v>
      </c>
      <c r="F112" s="82">
        <f>F113</f>
        <v>31.4</v>
      </c>
      <c r="G112" s="59">
        <f t="shared" si="22"/>
        <v>138.93805309734512</v>
      </c>
      <c r="H112" s="64"/>
      <c r="I112" s="63"/>
      <c r="J112" s="82">
        <f>J113</f>
        <v>31.4</v>
      </c>
      <c r="K112" s="62">
        <f t="shared" si="28"/>
        <v>100</v>
      </c>
      <c r="L112" s="59">
        <f t="shared" si="24"/>
        <v>100</v>
      </c>
      <c r="M112" s="63"/>
      <c r="N112" s="82">
        <f>N113</f>
        <v>31.4</v>
      </c>
      <c r="O112" s="59">
        <f>N112/J112*100</f>
        <v>100</v>
      </c>
      <c r="P112" s="85"/>
      <c r="Q112" s="82">
        <f>Q113</f>
        <v>31.4</v>
      </c>
      <c r="R112" s="59">
        <f>Q112/N112*100</f>
        <v>100</v>
      </c>
      <c r="S112" s="84"/>
    </row>
    <row r="113" spans="1:19" s="35" customFormat="1" ht="15.75">
      <c r="A113" s="47" t="s">
        <v>167</v>
      </c>
      <c r="B113" s="42" t="s">
        <v>201</v>
      </c>
      <c r="C113" s="43">
        <v>22.6</v>
      </c>
      <c r="D113" s="43">
        <v>31.4</v>
      </c>
      <c r="E113" s="59">
        <f t="shared" si="21"/>
        <v>138.93805309734512</v>
      </c>
      <c r="F113" s="43">
        <v>31.4</v>
      </c>
      <c r="G113" s="59">
        <f t="shared" si="22"/>
        <v>138.93805309734512</v>
      </c>
      <c r="H113" s="8"/>
      <c r="I113" s="97"/>
      <c r="J113" s="68">
        <v>31.4</v>
      </c>
      <c r="K113" s="62">
        <f t="shared" si="28"/>
        <v>100</v>
      </c>
      <c r="L113" s="59">
        <f t="shared" si="24"/>
        <v>100</v>
      </c>
      <c r="M113" s="37"/>
      <c r="N113" s="67">
        <v>31.4</v>
      </c>
      <c r="O113" s="59">
        <f>N113/J113*100</f>
        <v>100</v>
      </c>
      <c r="P113" s="67"/>
      <c r="Q113" s="67">
        <v>31.4</v>
      </c>
      <c r="R113" s="59">
        <f>Q113/N113*100</f>
        <v>100</v>
      </c>
      <c r="S113" s="36"/>
    </row>
    <row r="114" spans="1:19" s="35" customFormat="1" ht="15.75">
      <c r="A114" s="47" t="s">
        <v>168</v>
      </c>
      <c r="B114" s="42" t="s">
        <v>95</v>
      </c>
      <c r="C114" s="43"/>
      <c r="D114" s="48"/>
      <c r="E114" s="59" t="e">
        <f t="shared" si="21"/>
        <v>#DIV/0!</v>
      </c>
      <c r="F114" s="44"/>
      <c r="G114" s="59" t="e">
        <f t="shared" si="22"/>
        <v>#DIV/0!</v>
      </c>
      <c r="H114" s="8"/>
      <c r="I114" s="36"/>
      <c r="J114" s="68"/>
      <c r="K114" s="62"/>
      <c r="L114" s="59"/>
      <c r="M114" s="30"/>
      <c r="N114" s="67"/>
      <c r="O114" s="58"/>
      <c r="P114" s="67"/>
      <c r="Q114" s="67"/>
      <c r="R114" s="58"/>
      <c r="S114" s="36"/>
    </row>
    <row r="115" spans="1:19" s="23" customFormat="1" ht="42.75">
      <c r="A115" s="81" t="s">
        <v>169</v>
      </c>
      <c r="B115" s="22" t="s">
        <v>96</v>
      </c>
      <c r="C115" s="82">
        <f>C116+C117+C118</f>
        <v>2199</v>
      </c>
      <c r="D115" s="82">
        <f>D116+D117+D118</f>
        <v>3105</v>
      </c>
      <c r="E115" s="59">
        <f t="shared" si="21"/>
        <v>141.20054570259208</v>
      </c>
      <c r="F115" s="82">
        <f>F116+F117+F118</f>
        <v>3103.5</v>
      </c>
      <c r="G115" s="59">
        <f t="shared" si="22"/>
        <v>141.13233287858117</v>
      </c>
      <c r="H115" s="64"/>
      <c r="I115" s="84"/>
      <c r="J115" s="82">
        <f>J116+J117+J118</f>
        <v>1367.5</v>
      </c>
      <c r="K115" s="62">
        <f t="shared" si="28"/>
        <v>44.041867954911432</v>
      </c>
      <c r="L115" s="59">
        <f t="shared" si="24"/>
        <v>44.06315450298051</v>
      </c>
      <c r="M115" s="88"/>
      <c r="N115" s="82">
        <f>N116+N117+N118</f>
        <v>1.5</v>
      </c>
      <c r="O115" s="63"/>
      <c r="P115" s="85"/>
      <c r="Q115" s="82">
        <f>Q116+Q117+Q118</f>
        <v>1.5</v>
      </c>
      <c r="R115" s="63"/>
      <c r="S115" s="84"/>
    </row>
    <row r="116" spans="1:19" s="35" customFormat="1" ht="30">
      <c r="A116" s="47" t="s">
        <v>170</v>
      </c>
      <c r="B116" s="42" t="s">
        <v>97</v>
      </c>
      <c r="C116" s="43"/>
      <c r="D116" s="43">
        <v>1.5</v>
      </c>
      <c r="E116" s="59" t="e">
        <f t="shared" si="21"/>
        <v>#DIV/0!</v>
      </c>
      <c r="F116" s="44"/>
      <c r="G116" s="59" t="e">
        <f t="shared" si="22"/>
        <v>#DIV/0!</v>
      </c>
      <c r="H116" s="8"/>
      <c r="I116" s="36"/>
      <c r="J116" s="68">
        <v>1.5</v>
      </c>
      <c r="K116" s="62"/>
      <c r="L116" s="59" t="e">
        <f t="shared" si="24"/>
        <v>#DIV/0!</v>
      </c>
      <c r="M116" s="30"/>
      <c r="N116" s="67">
        <v>1.5</v>
      </c>
      <c r="O116" s="58"/>
      <c r="P116" s="67"/>
      <c r="Q116" s="67">
        <v>1.5</v>
      </c>
      <c r="R116" s="58"/>
      <c r="S116" s="36"/>
    </row>
    <row r="117" spans="1:19" s="35" customFormat="1" ht="15.75">
      <c r="A117" s="47" t="s">
        <v>171</v>
      </c>
      <c r="B117" s="42" t="s">
        <v>98</v>
      </c>
      <c r="C117" s="43"/>
      <c r="D117" s="48"/>
      <c r="E117" s="59" t="e">
        <f t="shared" si="21"/>
        <v>#DIV/0!</v>
      </c>
      <c r="F117" s="44"/>
      <c r="G117" s="59" t="e">
        <f t="shared" si="22"/>
        <v>#DIV/0!</v>
      </c>
      <c r="H117" s="8"/>
      <c r="I117" s="36"/>
      <c r="J117" s="68"/>
      <c r="K117" s="62"/>
      <c r="L117" s="59" t="e">
        <f t="shared" si="24"/>
        <v>#DIV/0!</v>
      </c>
      <c r="M117" s="30"/>
      <c r="N117" s="67"/>
      <c r="O117" s="58"/>
      <c r="P117" s="67"/>
      <c r="Q117" s="67"/>
      <c r="R117" s="58"/>
      <c r="S117" s="36"/>
    </row>
    <row r="118" spans="1:19" s="35" customFormat="1" ht="15.75">
      <c r="A118" s="47" t="s">
        <v>172</v>
      </c>
      <c r="B118" s="42" t="s">
        <v>202</v>
      </c>
      <c r="C118" s="43">
        <v>2199</v>
      </c>
      <c r="D118" s="43">
        <v>3103.5</v>
      </c>
      <c r="E118" s="62"/>
      <c r="F118" s="44">
        <v>3103.5</v>
      </c>
      <c r="G118" s="62"/>
      <c r="H118" s="8"/>
      <c r="I118" s="36"/>
      <c r="J118" s="68">
        <v>1366</v>
      </c>
      <c r="K118" s="62"/>
      <c r="L118" s="59">
        <f t="shared" si="24"/>
        <v>44.0148219751893</v>
      </c>
      <c r="M118" s="37"/>
      <c r="N118" s="67"/>
      <c r="O118" s="58"/>
      <c r="P118" s="68"/>
      <c r="Q118" s="67"/>
      <c r="R118" s="58"/>
      <c r="S118" s="36"/>
    </row>
    <row r="119" spans="1:19" s="35" customFormat="1">
      <c r="A119" s="55"/>
      <c r="B119" s="56"/>
      <c r="C119" s="56"/>
    </row>
    <row r="120" spans="1:19" s="35" customFormat="1" ht="45">
      <c r="A120" s="55"/>
      <c r="B120" s="57" t="s">
        <v>173</v>
      </c>
      <c r="C120" s="56"/>
      <c r="J120" s="39"/>
      <c r="N120" s="39"/>
      <c r="Q120" s="39"/>
    </row>
    <row r="122" spans="1:19">
      <c r="J122" s="19"/>
      <c r="N122" s="19"/>
      <c r="Q122" s="19"/>
    </row>
    <row r="124" spans="1:19">
      <c r="J124" s="19"/>
      <c r="N124" s="19"/>
      <c r="Q124" s="19"/>
    </row>
    <row r="126" spans="1:19">
      <c r="J126" s="19"/>
      <c r="K126" s="19"/>
      <c r="L126" s="19"/>
      <c r="M126" s="19"/>
      <c r="N126" s="19"/>
      <c r="O126" s="19"/>
      <c r="P126" s="19"/>
      <c r="Q126" s="19"/>
      <c r="R126" s="19"/>
    </row>
    <row r="127" spans="1:19">
      <c r="J127" s="20"/>
      <c r="K127" s="20"/>
      <c r="L127" s="20"/>
      <c r="M127" s="20"/>
      <c r="N127" s="20"/>
      <c r="O127" s="20"/>
      <c r="P127" s="20"/>
      <c r="Q127" s="20"/>
      <c r="R127" s="20"/>
      <c r="S127" s="20"/>
    </row>
    <row r="129" spans="10:18">
      <c r="J129" s="19"/>
      <c r="N129" s="19"/>
      <c r="Q129" s="19"/>
    </row>
    <row r="130" spans="10:18">
      <c r="J130" s="19"/>
      <c r="K130" s="19"/>
      <c r="L130" s="19"/>
      <c r="M130" s="19"/>
      <c r="N130" s="19"/>
      <c r="O130" s="19"/>
      <c r="P130" s="19"/>
      <c r="Q130" s="19"/>
      <c r="R130" s="19"/>
    </row>
  </sheetData>
  <mergeCells count="5">
    <mergeCell ref="I109:I111"/>
    <mergeCell ref="D2:E2"/>
    <mergeCell ref="I82:I84"/>
    <mergeCell ref="B1:R1"/>
    <mergeCell ref="I100:I101"/>
  </mergeCells>
  <pageMargins left="0.23622047244094491" right="0.23622047244094491" top="0.35433070866141736" bottom="0.15748031496062992" header="0.31496062992125984" footer="0.31496062992125984"/>
  <pageSetup paperSize="9" scale="4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Форма № 2 Расходы</vt:lpstr>
      <vt:lpstr>'Форма № 2 Расходы'!Заголовки_для_печати</vt:lpstr>
      <vt:lpstr>'Форма № 2 Расходы'!Область_печати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ФИРСОВА ЛЮДМИЛА ВЛАДИМИРОВНА</dc:creator>
  <cp:lastModifiedBy>User</cp:lastModifiedBy>
  <cp:lastPrinted>2019-11-07T12:39:19Z</cp:lastPrinted>
  <dcterms:created xsi:type="dcterms:W3CDTF">2017-08-31T14:26:51Z</dcterms:created>
  <dcterms:modified xsi:type="dcterms:W3CDTF">2020-12-04T08:27:09Z</dcterms:modified>
</cp:coreProperties>
</file>